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niana03\Amministrazione\Ragioneria\2026\Bilancio di Previsione 2026\SITO DOC. 2026\"/>
    </mc:Choice>
  </mc:AlternateContent>
  <xr:revisionPtr revIDLastSave="0" documentId="13_ncr:1_{15AD8732-7C85-4E2D-9D21-1162BD32D86D}" xr6:coauthVersionLast="47" xr6:coauthVersionMax="47" xr10:uidLastSave="{00000000-0000-0000-0000-000000000000}"/>
  <bookViews>
    <workbookView xWindow="-108" yWindow="-108" windowWidth="23256" windowHeight="12456" xr2:uid="{9265DC5B-646F-4AE1-95AD-4F12A98E5837}"/>
  </bookViews>
  <sheets>
    <sheet name="BE 26" sheetId="1" r:id="rId1"/>
    <sheet name="BI 26" sheetId="2" r:id="rId2"/>
    <sheet name="BE 26-28" sheetId="4" r:id="rId3"/>
    <sheet name="BI 26-28" sheetId="7" r:id="rId4"/>
    <sheet name="BIL.COFI" sheetId="5" r:id="rId5"/>
    <sheet name="Missioni e programmi" sheetId="6" r:id="rId6"/>
    <sheet name="DPCM 22.9.14" sheetId="8" r:id="rId7"/>
  </sheets>
  <definedNames>
    <definedName name="_xlnm._FilterDatabase" localSheetId="4" hidden="1">BIL.COFI!$A$1:$I$102</definedName>
    <definedName name="_xlnm._FilterDatabase" localSheetId="5" hidden="1">'Missioni e programmi'!$A$1:$K$102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58" i="1" s="1"/>
  <c r="C72" i="1" s="1"/>
  <c r="C74" i="1" s="1"/>
  <c r="D81" i="8"/>
  <c r="C73" i="8"/>
  <c r="C69" i="8"/>
  <c r="D77" i="8" s="1"/>
  <c r="C62" i="8"/>
  <c r="C57" i="8"/>
  <c r="D67" i="8" s="1"/>
  <c r="C52" i="8"/>
  <c r="C50" i="8"/>
  <c r="C42" i="8"/>
  <c r="C38" i="8"/>
  <c r="C37" i="8"/>
  <c r="C36" i="8" s="1"/>
  <c r="C32" i="8"/>
  <c r="C31" i="8"/>
  <c r="C30" i="8" s="1"/>
  <c r="D53" i="8" s="1"/>
  <c r="C29" i="8"/>
  <c r="C26" i="8"/>
  <c r="C24" i="8" s="1"/>
  <c r="C16" i="8"/>
  <c r="C13" i="8" s="1"/>
  <c r="C6" i="8" s="1"/>
  <c r="D27" i="8" s="1"/>
  <c r="D54" i="8" s="1"/>
  <c r="D82" i="8" s="1"/>
  <c r="D84" i="8" s="1"/>
  <c r="D86" i="8" s="1"/>
  <c r="C14" i="8"/>
</calcChain>
</file>

<file path=xl/sharedStrings.xml><?xml version="1.0" encoding="utf-8"?>
<sst xmlns="http://schemas.openxmlformats.org/spreadsheetml/2006/main" count="1262" uniqueCount="432">
  <si>
    <t>BUDGET ECONOMICO</t>
  </si>
  <si>
    <t xml:space="preserve"> A) PROVENTI OPERATIVI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</si>
  <si>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</si>
  <si>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</si>
  <si>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</si>
  <si>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</si>
  <si>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TOTALE I. PROVENTI PROPRI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</si>
  <si>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</si>
  <si>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</si>
  <si>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</si>
  <si>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</si>
  <si>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dall'Unione Europea e dal Resto del Mondo</t>
  </si>
  <si>
    <t>5) Contributi da Università</t>
  </si>
  <si>
    <t>6) Contributi da altri (pubblici)</t>
  </si>
  <si>
    <t>7) Contributi da altri (privati)</t>
  </si>
  <si>
    <t>TOTALE II. CONTRIBUTI</t>
  </si>
  <si>
    <t>1) Utilizzo di riserve di Patrimonio Netto derivanti dalla contabilità finanziaria</t>
  </si>
  <si>
    <t>2) Altri proventi e ricavi diversi</t>
  </si>
  <si>
    <t xml:space="preserve"> TOTALE PROVENTI OPERATIVI (A)</t>
  </si>
  <si>
    <t xml:space="preserve"> B) COSTI OPERATIVI</t>
  </si>
  <si>
    <t>1) Costi del personale dedicato alla ricerca e alla didattica:</t>
  </si>
  <si>
    <t>a) docenti/ricercatori</t>
  </si>
  <si>
    <t>b) collaborazioni scientifiche (collaboratori, assegnisti, ecc)</t>
  </si>
  <si>
    <t>c) docenti a contratto</t>
  </si>
  <si>
    <t>d) esperti linguistici</t>
  </si>
  <si>
    <t>e) altro personale dedicato alla didattica e alla ricerca</t>
  </si>
  <si>
    <t>2) Costi del personale dirigente e tecnico amministrativo</t>
  </si>
  <si>
    <t>1) Costi per sostegno agli studenti</t>
  </si>
  <si>
    <t>2) Costi per il diritto allo studio</t>
  </si>
  <si>
    <t>3) Costi per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</si>
  <si>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</si>
  <si>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</si>
  <si>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</si>
  <si>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</si>
  <si>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</si>
  <si>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</si>
  <si>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</si>
  <si>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</si>
  <si>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</si>
  <si>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1) Ammortamenti immobilizzazioni immateriali</t>
  </si>
  <si>
    <t>2) Ammortamenti immobilizzazioni materiali</t>
  </si>
  <si>
    <t>3) Svalutazione immobilizzazioni</t>
  </si>
  <si>
    <t>4) Svalutazioni dei crediti compresi nell'attivo circolante e nelle disponibilità liquide</t>
  </si>
  <si>
    <t xml:space="preserve"> TOTALE COSTI OPERATIVI (B)</t>
  </si>
  <si>
    <t xml:space="preserve"> DIFFERENZA TRA PROVENTI E COSTI OPERATIVI (A - B)</t>
  </si>
  <si>
    <t xml:space="preserve"> C) PROVENTI E ONERI FINANZIARI</t>
  </si>
  <si>
    <t>1) Proventi finanziari</t>
  </si>
  <si>
    <t>2) Interessi ed altri oneri finanziari</t>
  </si>
  <si>
    <t>3) Utili e perdite su cambi</t>
  </si>
  <si>
    <t xml:space="preserve"> TOTALE PROVENTI E ONERI FINANZIARI (C)</t>
  </si>
  <si>
    <t xml:space="preserve"> D) RETTIFICHE DI VALORE DI ATTIVITA' FINANZIARIE</t>
  </si>
  <si>
    <t>1) Rivalutazioni</t>
  </si>
  <si>
    <t>2) Svalutazioni</t>
  </si>
  <si>
    <t xml:space="preserve"> TOTALE RETTIFICHE DI VALORE DI ATTIVITA' FINANZIARIE (D)</t>
  </si>
  <si>
    <t xml:space="preserve"> E) PROVENTI E ONERI STRAORDINARI</t>
  </si>
  <si>
    <t>1) Proventi</t>
  </si>
  <si>
    <t>2) Oneri</t>
  </si>
  <si>
    <t xml:space="preserve"> Risultato prima delle imposte (A - B + - C + - D + - E)</t>
  </si>
  <si>
    <t>F) IMPOSTE SUL REDDITO DELL'ESERCIZIO CORRENTI, DIFFERITE, ANTICIPATE</t>
  </si>
  <si>
    <t xml:space="preserve"> RISULTATO ECONOMICO PRESUNTO</t>
  </si>
  <si>
    <t>BUDGET ECONOMICO TRIENNALE</t>
  </si>
  <si>
    <t>A) INVESTIMENTI/IMPIEGHI</t>
  </si>
  <si>
    <t>B) FONTI DI FINANZIAMENTO</t>
  </si>
  <si>
    <t>Voci</t>
  </si>
  <si>
    <t>Importo investimento</t>
  </si>
  <si>
    <t>II) RISORSE DA INDEBITAMENTO</t>
  </si>
  <si>
    <t>III) RISORSE PROPRIE</t>
  </si>
  <si>
    <t>Importo</t>
  </si>
  <si>
    <t>I) IMMOBILIZZAZIONI IMMATERIALI</t>
  </si>
  <si>
    <t>TOTALE IMMOBILIZZAZIONI IMMATERIALI</t>
  </si>
  <si>
    <t>II) IMMOBILIZZAZIONI MATERIALI</t>
  </si>
  <si>
    <t>TOTALE IMMOBILIZZAZIONI MATERIALI</t>
  </si>
  <si>
    <t>III) IMMOBILIZZAZIONI FINANZIARIE</t>
  </si>
  <si>
    <t>TOTALE GENERALE</t>
  </si>
  <si>
    <t>Progetti</t>
  </si>
  <si>
    <t>Voci investimento</t>
  </si>
  <si>
    <t>A) INVESTIMENTI</t>
  </si>
  <si>
    <t xml:space="preserve">I) Contributi da terzi finalizzati                 </t>
  </si>
  <si>
    <t>II) Risorse da indebit.</t>
  </si>
  <si>
    <t>III) Risorse proprie</t>
  </si>
  <si>
    <t>I)</t>
  </si>
  <si>
    <t>II)</t>
  </si>
  <si>
    <t>III)</t>
  </si>
  <si>
    <t>E/U</t>
  </si>
  <si>
    <t>Descrizione</t>
  </si>
  <si>
    <t>Fondi da ripartire</t>
  </si>
  <si>
    <t>U</t>
  </si>
  <si>
    <t>I</t>
  </si>
  <si>
    <t>Spese correnti</t>
  </si>
  <si>
    <t>II</t>
  </si>
  <si>
    <t>Redditi da lavoro dipendente</t>
  </si>
  <si>
    <t>III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</si>
  <si>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</si>
  <si>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</si>
  <si>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</si>
  <si>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</si>
  <si>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</si>
  <si>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</si>
  <si>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</si>
  <si>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</t>
  </si>
  <si>
    <t>Trasferimenti correnti a Amministrazioni Pubbliche</t>
  </si>
  <si>
    <t>IV</t>
  </si>
  <si>
    <t>Trasferimenti correnti a Amministrazioni Centrali</t>
  </si>
  <si>
    <t>Trasferimenti correnti a Amministrazioni Locali</t>
  </si>
  <si>
    <t>Trasferimenti correnti a Enti di Previdenza</t>
  </si>
  <si>
    <t>Trasferimenti correnti a Famiglie</t>
  </si>
  <si>
    <t>Interventi previdenziali</t>
  </si>
  <si>
    <t>Borse di studio, dottorati di ricerca e contratti di formazione specialistica area medica</t>
  </si>
  <si>
    <t>Altri trasferimenti a famiglie</t>
  </si>
  <si>
    <t>Trasferimenti correnti a Imprese</t>
  </si>
  <si>
    <t>Trasferimenti correnti a imprese controllate</t>
  </si>
  <si>
    <t>Trasferimenti correnti a altre imprese partecipate</t>
  </si>
  <si>
    <t>Trasferimenti correnti a altre imprese</t>
  </si>
  <si>
    <t xml:space="preserve">Trasferimenti correnti a Istituzioni Sociali Private </t>
  </si>
  <si>
    <t>Trasferimenti correnti versati all'Unione Europea e al Resto del Mondo</t>
  </si>
  <si>
    <t>Trasferimenti correnti al Resto del Mondo</t>
  </si>
  <si>
    <t>Altri Trasferimenti correnti alla UE</t>
  </si>
  <si>
    <t>Interessi passivi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</si>
  <si>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</si>
  <si>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</si>
  <si>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</si>
  <si>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</si>
  <si>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</si>
  <si>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</si>
  <si>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</si>
  <si>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</si>
  <si>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trasferimenti all'Unione Europea</t>
  </si>
  <si>
    <t>Altri Rimborsi di parte corrente di somme non dovute o incassate in eccesso</t>
  </si>
  <si>
    <t>Altre spese correnti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</si>
  <si>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</si>
  <si>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</si>
  <si>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</si>
  <si>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</si>
  <si>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</si>
  <si>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</si>
  <si>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</si>
  <si>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</si>
  <si>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</si>
  <si>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</si>
  <si>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Contributi agli investimenti</t>
  </si>
  <si>
    <t>Contributi agli investimenti a Amministrazioni pubbliche</t>
  </si>
  <si>
    <t>Contributi agli investimenti a Amministrazioni Centrali</t>
  </si>
  <si>
    <t>Contributi agli investimenti a Amministrazioni Locali</t>
  </si>
  <si>
    <t>Contributi agli investimenti a Enti di Previdenza</t>
  </si>
  <si>
    <t>Contributi agli investimenti a Famiglie</t>
  </si>
  <si>
    <t>Contributi agli investimenti a Imprese</t>
  </si>
  <si>
    <t>Contributi agli investimenti a imprese controllate</t>
  </si>
  <si>
    <t>Contributi agli investimenti a altre imprese partecipate</t>
  </si>
  <si>
    <t>Contributi agli investimenti a altre Imprese</t>
  </si>
  <si>
    <t xml:space="preserve">Contributi agli investimenti a Istituzioni Sociali Private </t>
  </si>
  <si>
    <t>Contributi agli investimenti all'Unione Europea e al Resto del Mondo</t>
  </si>
  <si>
    <t>Contributi agli investimenti all'Unione Europea</t>
  </si>
  <si>
    <t>Contributi agli investimenti al Resto del Mondo</t>
  </si>
  <si>
    <t>Spese per incremento attività finanziarie</t>
  </si>
  <si>
    <t>Acquisizioni di attività finanziarie</t>
  </si>
  <si>
    <t>Acquisizioni di partecipazioni e conferimenti di capitale</t>
  </si>
  <si>
    <t>Acquisizione di titoli obbligazionari a breve termine</t>
  </si>
  <si>
    <t>Acquisizione di titoli obbligazionari a medio-lungo termine</t>
  </si>
  <si>
    <t>Concessione crediti di medio-lungo termine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</si>
  <si>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</si>
  <si>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</si>
  <si>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</si>
  <si>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</si>
  <si>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</si>
  <si>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</si>
  <si>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Versamenti a depositi bancari</t>
  </si>
  <si>
    <t>Rimborso Prestiti</t>
  </si>
  <si>
    <t>Rimborso prestiti a breve termine</t>
  </si>
  <si>
    <t>Rimborso finanziamenti a breve termine</t>
  </si>
  <si>
    <t>Rimborso mutui e altri finanziamenti a medio lungo termine</t>
  </si>
  <si>
    <t>Rimborso Mutui e altri finanziamenti a medio lungo termine</t>
  </si>
  <si>
    <t>Rimborso Prestiti - Leasing finanziario</t>
  </si>
  <si>
    <t>Chiusura Anticipazioni ricevute da istituto tesoriere/cassiere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</si>
  <si>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</si>
  <si>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</si>
  <si>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</si>
  <si>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</si>
  <si>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</si>
  <si>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</si>
  <si>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</si>
  <si>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</si>
  <si>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</si>
  <si>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</si>
  <si>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Depositi di/presso terzi</t>
  </si>
  <si>
    <t>Versamenti di imposte e tributi riscosse per conto terzi</t>
  </si>
  <si>
    <t>Altre uscite per conto terzi</t>
  </si>
  <si>
    <t>TOTALE</t>
  </si>
  <si>
    <t>Livello</t>
  </si>
  <si>
    <t>E</t>
  </si>
  <si>
    <t>Entrate correnti di natura tributaria, contributiva e perequativa</t>
  </si>
  <si>
    <t>Tributi</t>
  </si>
  <si>
    <t>Imposte tasse e proventi assimilati</t>
  </si>
  <si>
    <t>Trasferimenti correnti da Amministrazioni pubbliche</t>
  </si>
  <si>
    <t>Trasferimenti correnti da Amministrazioni Centrali</t>
  </si>
  <si>
    <t>Trasferimenti correnti da Amministrazioni Locali</t>
  </si>
  <si>
    <t>Trasferimenti correnti da Enti di Previdenza</t>
  </si>
  <si>
    <t>Trasferimenti correnti da famiglie</t>
  </si>
  <si>
    <t>Trasferimenti correnti da imprese</t>
  </si>
  <si>
    <t>Sponsorizzazioni da imprese</t>
  </si>
  <si>
    <t>Altri trasferimenti correnti da imprese</t>
  </si>
  <si>
    <t>Trasferimenti correnti da Istituzioni Sociali Private</t>
  </si>
  <si>
    <t>Trasferimenti correnti dall'Unione Europea e dal Resto del Mondo</t>
  </si>
  <si>
    <t>Trasferimenti correnti dall'Unione Europea</t>
  </si>
  <si>
    <t>Trasferimenti correnti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</si>
  <si>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</si>
  <si>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</si>
  <si>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</si>
  <si>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</si>
  <si>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</si>
  <si>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Interessi attivi</t>
  </si>
  <si>
    <t>Interessi attivi da titoli o finanziamenti a breve termine</t>
  </si>
  <si>
    <t>Interessi attivi da titoli obbligazionari a medio - lungo termine</t>
  </si>
  <si>
    <t>Altri interessi attivi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</si>
  <si>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</si>
  <si>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</si>
  <si>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</si>
  <si>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</si>
  <si>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</si>
  <si>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Contributi agli investimenti da amministrazioni pubbliche</t>
  </si>
  <si>
    <t>Contributi agli investimenti da Amministrazioni Centrali</t>
  </si>
  <si>
    <t>Contributi agli investimenti da Amministrazioni Locali</t>
  </si>
  <si>
    <t>Contributi agli investimenti da Enti di Previdenza</t>
  </si>
  <si>
    <t>Contributi agli investimenti da Famiglie</t>
  </si>
  <si>
    <t>Contributi agli investimenti da imprese</t>
  </si>
  <si>
    <t>Contributi agli investimenti da imprese controllate</t>
  </si>
  <si>
    <t>Contributi agli investimenti da altre imprese partecipate</t>
  </si>
  <si>
    <t>Contributi agli investimenti da altre Imprese</t>
  </si>
  <si>
    <t xml:space="preserve">Contributi agli investimenti da Istituzioni Sociali Private </t>
  </si>
  <si>
    <t>Contributi agli investimenti dall'Unione Europea e dal Resto del Mondo</t>
  </si>
  <si>
    <t>Contributi agli investimenti dal Resto del Mondo</t>
  </si>
  <si>
    <t>Altri contributi agli investimenti dall'Unione Europea</t>
  </si>
  <si>
    <t>Contributi agli investimenti direttamente destinati al rimborso di prestiti da Amministrazioni Centrali</t>
  </si>
  <si>
    <t>Contributi agli investimenti direttamente destinati al rimborso di prestiti da Amministrazioni Locali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</si>
  <si>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</si>
  <si>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</si>
  <si>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</si>
  <si>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</si>
  <si>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Entrate da riduzione di attività finanziarie</t>
  </si>
  <si>
    <t>Alienazione di attività finanziarie</t>
  </si>
  <si>
    <t>Alienazione di partecipazioni</t>
  </si>
  <si>
    <t>Alienazione di titoli obbligazionari a breve termine</t>
  </si>
  <si>
    <t>Alienazione di titoli obbligazionari a medio-lungo termine</t>
  </si>
  <si>
    <t>Riscossione crediti di medio-lungo termine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</si>
  <si>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</si>
  <si>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</si>
  <si>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</si>
  <si>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</si>
  <si>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</si>
  <si>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Prelievi da depositi bancari</t>
  </si>
  <si>
    <t>Accensione Prestiti</t>
  </si>
  <si>
    <t>Accensione prestiti a breve termine</t>
  </si>
  <si>
    <t>Finanziamenti a breve termine</t>
  </si>
  <si>
    <t>Accensione mutui e altri finanziamenti a medio lungo termine</t>
  </si>
  <si>
    <t>Finanziamenti a medio lungo termine</t>
  </si>
  <si>
    <t>Accensione Prestiti - Leasing finanziario</t>
  </si>
  <si>
    <t>Anticipazioni da istituto tesoriere/cassiere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</si>
  <si>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</si>
  <si>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</si>
  <si>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</si>
  <si>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</si>
  <si>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</si>
  <si>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Altre entrate per partite di giro</t>
  </si>
  <si>
    <t>Entrate per conto terzi</t>
  </si>
  <si>
    <t xml:space="preserve">Rimborsi per acquisto di beni e servizi per conto terzi </t>
  </si>
  <si>
    <t>Trasferimenti da altri settori per operazioni conto terzi</t>
  </si>
  <si>
    <t>Riscossione imposte e tributi per conto terzi</t>
  </si>
  <si>
    <t>Altre entrate per conto terzi</t>
  </si>
  <si>
    <t>Prospetto di cui all'art. 8, comma 1, DL 66/2014 (enti in contabilità economica)</t>
  </si>
  <si>
    <t>BILANCIO DI PREVISIONE</t>
  </si>
  <si>
    <t>Parziali</t>
  </si>
  <si>
    <t>Totali</t>
  </si>
  <si>
    <t>A)</t>
  </si>
  <si>
    <t>VALORE DELLA PRODUZIONE</t>
  </si>
  <si>
    <t>1) Ricavi e proventi per l'attività istituzionale</t>
  </si>
  <si>
    <t xml:space="preserve">    a) contributo ordinario dello Stato</t>
  </si>
  <si>
    <t xml:space="preserve">    b) corrispettivi da contratto di servizio</t>
  </si>
  <si>
    <t xml:space="preserve">        b.1) con lo Stato</t>
  </si>
  <si>
    <t xml:space="preserve">        b.2) con le Regioni</t>
  </si>
  <si>
    <t xml:space="preserve">        b.3) con altri enti pubblici</t>
  </si>
  <si>
    <t xml:space="preserve">        b.4) con l'Unione Europea</t>
  </si>
  <si>
    <t xml:space="preserve">    c) contributi in conto esercizio</t>
  </si>
  <si>
    <t xml:space="preserve">        c.1) contributi dallo Stato</t>
  </si>
  <si>
    <t xml:space="preserve">        c.2) contributi da Regioni</t>
  </si>
  <si>
    <t xml:space="preserve">        c.3) contributi da altri enti pubblici</t>
  </si>
  <si>
    <t xml:space="preserve">        c.4) contributi dall'Unione Europea</t>
  </si>
  <si>
    <t xml:space="preserve">    d) contributi da privati</t>
  </si>
  <si>
    <t xml:space="preserve">    e) proventi fiscali e parafiscali</t>
  </si>
  <si>
    <t xml:space="preserve">    f) ricavi per cessioni di prodotti e prestazioni di servizi</t>
  </si>
  <si>
    <t>2) variazione delle rimanenze dei prodotti in corso di lavorazione, semilavorati e finiti</t>
  </si>
  <si>
    <t>3) variazioni dei lavori in corso su ordinazione</t>
  </si>
  <si>
    <t>4) incremento di immobili per lavori interni</t>
  </si>
  <si>
    <t>5) altri ricavi e proventi</t>
  </si>
  <si>
    <t xml:space="preserve">    a) quota contributi in conto capitale imputata all'esercizio</t>
  </si>
  <si>
    <t xml:space="preserve">    b) altri ricavi e proventi</t>
  </si>
  <si>
    <t>Totale valore della produzione (A)</t>
  </si>
  <si>
    <t>B)</t>
  </si>
  <si>
    <t>COSTI DELLA PRODUZIONE</t>
  </si>
  <si>
    <t>6) per materie prime, sussidiarie, di consumo e di merci</t>
  </si>
  <si>
    <t>7) per servizi</t>
  </si>
  <si>
    <t xml:space="preserve">    a) erogazione di servizi istituzionali</t>
  </si>
  <si>
    <t xml:space="preserve">    b) acquisizione di servizi</t>
  </si>
  <si>
    <t xml:space="preserve">    c) consulenze, collaborazioni, altre prestazioni lavoro</t>
  </si>
  <si>
    <t xml:space="preserve">    d) compensi ad organi di amministrazione e di controllo</t>
  </si>
  <si>
    <t>8) per godimento di beni di terzi</t>
  </si>
  <si>
    <t>9) per il personale</t>
  </si>
  <si>
    <t xml:space="preserve">    a) salari e stipendi</t>
  </si>
  <si>
    <t xml:space="preserve">    b) oneri sociali</t>
  </si>
  <si>
    <t xml:space="preserve">    c) trattamento di fine rapporto</t>
  </si>
  <si>
    <t xml:space="preserve">    d) trattamento di quiescenza e simili</t>
  </si>
  <si>
    <t xml:space="preserve">    e) altri costi</t>
  </si>
  <si>
    <t>10) ammortamenti e svalutazioni</t>
  </si>
  <si>
    <t xml:space="preserve">    a) ammortamento delle immobilizzazioni immateriali</t>
  </si>
  <si>
    <t xml:space="preserve">    b) ammortamento delle immobilizzazioni materiali</t>
  </si>
  <si>
    <t xml:space="preserve">    c) altre svalutazioni delle immobilizzazioni</t>
  </si>
  <si>
    <t xml:space="preserve">    d) svalutazioni dei crediti compresi nell'attivo circolante e delle disponibilità liquide</t>
  </si>
  <si>
    <t>11) variazioni delle rimanenze di materie prime, sussidiarie, di consumo e merci</t>
  </si>
  <si>
    <t>12) accantonamento per rischi</t>
  </si>
  <si>
    <t>13) altri accantonamenti</t>
  </si>
  <si>
    <t>14) oneri diversi di gestione</t>
  </si>
  <si>
    <t xml:space="preserve">    a) oneri per provvedimenti di contenimento della spesa pubblica</t>
  </si>
  <si>
    <t xml:space="preserve">    b) altri oneri diversi di gestione</t>
  </si>
  <si>
    <t>Totale costi (B)</t>
  </si>
  <si>
    <t>DIFFERENZA TRA VALORE E COSTI DELLA PRODUZIONE (A-B)</t>
  </si>
  <si>
    <t>C)</t>
  </si>
  <si>
    <t>PROVENTI ED ONERI FINANZIARI</t>
  </si>
  <si>
    <t>15) proventi da partecipazioni, con separata indicazione di quelli relativi ad imprese controllate e collegate</t>
  </si>
  <si>
    <t>16) altri proventi finanziari</t>
  </si>
  <si>
    <t xml:space="preserve">    a) da crediti iscritti nelle immobilizzazioni, con separata indicazione di quelli da imprese controllate e collegate e di quelli da controllanti</t>
  </si>
  <si>
    <t xml:space="preserve">    b) da titoli iscritti nelle immobilizzazioni che non costituiscono partecipazioni</t>
  </si>
  <si>
    <t xml:space="preserve">    c) da titoli iscritti nell'attivo circolante che non costituiscono partecipazioni</t>
  </si>
  <si>
    <t xml:space="preserve">    d) proventi diversi dai precedenti, con separata indicazione di quelli da imprese controllate e collegate e di quelli da controllanti</t>
  </si>
  <si>
    <t>17) interessi ed altri oneri finanziari</t>
  </si>
  <si>
    <t xml:space="preserve">    a) interessi passivi</t>
  </si>
  <si>
    <t xml:space="preserve">    b) oneri per la copertura perdite di imprese controllate e collegate</t>
  </si>
  <si>
    <t xml:space="preserve">    c) altri interessi ed oneri finanziari</t>
  </si>
  <si>
    <t>17bis) utili e perdite su cambi</t>
  </si>
  <si>
    <t>Totale proventi ed oneri finanziari (15+16-17+/-17bis)</t>
  </si>
  <si>
    <t>D)</t>
  </si>
  <si>
    <t>RETTIFICHE DI VALORE DI ATTIVITA' FINANZIARIE</t>
  </si>
  <si>
    <t>18) rivalutazioni</t>
  </si>
  <si>
    <t xml:space="preserve">    a) di partecipazioni</t>
  </si>
  <si>
    <t xml:space="preserve">    b) di immobilizzazioni finanziarie che non costituiscono partecipazioni</t>
  </si>
  <si>
    <t xml:space="preserve">    c) di titoli iscitti nell'attivo circolante che non costituiscono partecipazioni</t>
  </si>
  <si>
    <t>19) svalutazioni</t>
  </si>
  <si>
    <t>Totale delle rettifiche di valore (18-19)</t>
  </si>
  <si>
    <t>E)</t>
  </si>
  <si>
    <t>PROVENTI ED ONERI STRAORDINARI</t>
  </si>
  <si>
    <t>20) Proventi, con separata indicazione delle plusvalenze da alienazioni i cui ricavi non sono iscrivibili al n. 5)</t>
  </si>
  <si>
    <t>21) Oneri, con separata indicazioni delle minusvalenze da alienazioni i cui effetti contabili non sono iscrivibili al n. 14) e delle imposte relative ad esercizi precedenti</t>
  </si>
  <si>
    <t>Totale delle partite straordinarie (20-21)</t>
  </si>
  <si>
    <t>Risultato prima delle imposte</t>
  </si>
  <si>
    <t>Imposte dell'esercizio, correnti, differite e anticipate</t>
  </si>
  <si>
    <t>AVANZO (DISAVANZO) ECONOMICO DELL'ESERCIZIO</t>
  </si>
  <si>
    <t xml:space="preserve"> TOTALE PROVENTI E ONERI STRAORDINARI (E)</t>
  </si>
  <si>
    <t>1) Costi di impianto, di ampliamento e di sviluppo</t>
  </si>
  <si>
    <t>2) Diritti di brevetto e diritti di utilizzazione delle opere di ingegno</t>
  </si>
  <si>
    <t>3) Concessioni, licenze, marchi, e diritti simili</t>
  </si>
  <si>
    <t>4) Immobilizzazioni in corso e acconti</t>
  </si>
  <si>
    <t>5) Altre immobilizzazioni immateriali</t>
  </si>
  <si>
    <t>1) Terreni e fabbricati</t>
  </si>
  <si>
    <t>2) Impianti e attrezzature</t>
  </si>
  <si>
    <t>3) Attrezzature scientifiche</t>
  </si>
  <si>
    <t>4) Patrimonio librario, opere d'arte, d'antiquariato e museali</t>
  </si>
  <si>
    <t>5) Mobili e arredi</t>
  </si>
  <si>
    <t>6) Immobilizzazioni in corso e acconti</t>
  </si>
  <si>
    <t>7) Altre immobilizzazioni materiali</t>
  </si>
  <si>
    <t>2025</t>
  </si>
  <si>
    <t>Entrate dalla vendita di servizi</t>
  </si>
  <si>
    <t>Entrate dall'erogazione di servizi universitari</t>
  </si>
  <si>
    <t>Proventi derivanti dall'attività di controllo e repressione delle irregolarità degli illeciti</t>
  </si>
  <si>
    <t>Entrate da famiglie derivanti dall'attività di controllo e repressione delle irregolarità e degli illeciti</t>
  </si>
  <si>
    <t>Riscossione crediti sorti a seguito di escussione di garanzie in favore di Amministrazioni Pubbliche</t>
  </si>
  <si>
    <t>2026</t>
  </si>
  <si>
    <t>I) CONTRIBUTI DA TERZI FINALIZZATI</t>
  </si>
  <si>
    <t>CASERMETTE - Interventi su impianti di riscaldamento e condizionamento chiostro grande e casermette S.Agostino</t>
  </si>
  <si>
    <t>COPERTURESEDI - Messa in sicurezza coperture sedi universitarie</t>
  </si>
  <si>
    <t>FACCIATEPIGNOLO - Consolidamento e ripristino facciate edificio Via Pignolo</t>
  </si>
  <si>
    <t>ILLUMINA - Adozione di soluzioni efficienti per l'illuminazione nelle varie sedi universitarie</t>
  </si>
  <si>
    <t>IMPIANTISMART - Interventi di smartizzazione degli impianti di Ateneo</t>
  </si>
  <si>
    <t>INFISSISALVECCHIO - Sostituzione serramenti sede Via Salvecchio, Bergamo</t>
  </si>
  <si>
    <t>MONTELUNGO - MONTELUNGOCOFRL - Realizzazione di aule didattiche e residenza universitaria nell'ambito della riconversione delle ex caserme Montelungo e Colleoni</t>
  </si>
  <si>
    <t>VENTILCANIANA - Nuovi ventilcovettori Caniana e unità polivalente</t>
  </si>
  <si>
    <t>VIASTATUTO_AUF - VIASTATUTO_AUF_MUR -  Rifunzionalizzazione del complesso immobiliare di Via Statuto 19, Bergamo - PALAZZINA A - AULE, UFFICI E AREE ESTERNE</t>
  </si>
  <si>
    <t>VIASTATUTO_PAL - VIASTATUTO_PAL_MUR - Rifunzionalizzazione del complesso immobiliare di Via Statuto 19, Bergamo - PALESTRE E PISCINE</t>
  </si>
  <si>
    <t>VIASTATUTO_PARKING - Realizzazione di parcheggi presso il compendio immobiliare di Via Statuto, 21 – Bergamo, “ex Accademia della Guardia di Finanza”</t>
  </si>
  <si>
    <t>VIASTATUTO_RES - Rifunzionalizzazione del complesso immobiliare di Via Statuto 19, Bergamo – RESIDENZA UNIVERSITARIA</t>
  </si>
  <si>
    <t>UTILIZZO DI RISERVE DI PN DERIVANTI DALLA CONTABILITA' ECONOMICO PATRIMONIALE</t>
  </si>
  <si>
    <t>RISULTATO A PAREGGIO</t>
  </si>
  <si>
    <t>CANIANARIFUNZ - Rifunzionalizzazione via dei Caniana - primo e secondo piano</t>
  </si>
  <si>
    <t>CHIOSTROPLUS - DM 1121/19 Fondo investimenti edilizia universitaria 2019-2033 - Assegnazioni aggiuntive Recupero del chiostro minore all'interno del complesso immobiliare di Sant'Agostino, restauro dei fronti del chiostro maggiore e del fronte ovest della ex chiesa</t>
  </si>
  <si>
    <t>COPERTURECUS - Risanamento conservativo delle coperture dell'impianto sportivo CUS Dalmine</t>
  </si>
  <si>
    <t>DONAZIONEZANETTI - SACRESTIA_CHIOSTRO - Ristrutturazione locale adibito a ex sacrestia c/o complesso S.Agostino</t>
  </si>
  <si>
    <t>FACCIATEROSATE - Restauro conservativo facciate Rosate e scala corte esterna</t>
  </si>
  <si>
    <t>MULTIMEDIALI - Realizzazione impianti multimediali aule università</t>
  </si>
  <si>
    <t>2027</t>
  </si>
  <si>
    <t>Anno 2026</t>
  </si>
  <si>
    <t>III. PROVENTI PER GESTIONE DIRETTA INTERVENTI PER IL DIRITTO ALLO STUDIO</t>
  </si>
  <si>
    <t>IV. ALTRI PROVENTI E RICAVI DIVERSI</t>
  </si>
  <si>
    <t>TOTALE IV. ALTRI PROVENTI E RICAVI DIVERSI</t>
  </si>
  <si>
    <t>V. VARIAZIONE RIMANENZE</t>
  </si>
  <si>
    <t>VI. INCREMENTO DELLE IMMOBILIZZAZIONI PER LAVORI INTERNI</t>
  </si>
  <si>
    <t>VII. COSTI DEL PERSONALE</t>
  </si>
  <si>
    <t>TOTALE VII. COSTI DEL PERSONALE</t>
  </si>
  <si>
    <t>VIII. COSTI DELLA GESTIONE CORRENTE</t>
  </si>
  <si>
    <t>TOTALE VIII. COSTI DELLA GESTIONE CORRENTE</t>
  </si>
  <si>
    <t>IX. AMMORTAMENTI E SVALUTAZIONI</t>
  </si>
  <si>
    <t>TOTALE IX. AMMORTAMENTI E SVALUTAZIONI</t>
  </si>
  <si>
    <t>X. ACCANTONAMENTI PER RISCHI E ONERI</t>
  </si>
  <si>
    <t>XI. ONERI DIVERSI DI GESTIONE</t>
  </si>
  <si>
    <t>RISULTATO FINALE PRESUNTO</t>
  </si>
  <si>
    <t>Progetti di edilizia finanziati nei bilanci degli esercizi 2025 e precedenti da riportare nel 2026</t>
  </si>
  <si>
    <t>Importo investimento da riportare nel 2026</t>
  </si>
  <si>
    <t>CPISALVECCHIO - Adeguamento impianti per ottenimento certificato di prevenzione incendi sede universitaria di via Salvecchio a Bergamo</t>
  </si>
  <si>
    <t>CSLORETOREGIONE - Accordo di collaborazione ex art. 5 comma 6, D.Lgs. 50/2016 finalizzato alla concessione del centro sportivo Loreto di via Broseta, 146 – Bergamo (delibera CdA 30/7/2021)</t>
  </si>
  <si>
    <t>ENELDALMINE - Lavori di ristrutturazione fabbricato in Dalmine ex centrale enel e aree esterne</t>
  </si>
  <si>
    <t>FOTOVOLTAICO - Realizzazione impianti fotovoltaici presso sedi universitarie diverse</t>
  </si>
  <si>
    <t>ROSATEMURI - Consolidamento muri contenimento edificio sede Piazza Rosate</t>
  </si>
  <si>
    <t>2028</t>
  </si>
  <si>
    <t>4) Patrimonio librario,opere d'arte, d'antiquariato e museali</t>
  </si>
  <si>
    <t>Previsione riscossioni 2026</t>
  </si>
  <si>
    <t>Previsione pagamenti 2026</t>
  </si>
  <si>
    <t>Concessione crediti a UE e Resto del Mondo a seguito di escussione di garanzie</t>
  </si>
  <si>
    <t>Previsione 2026</t>
  </si>
  <si>
    <t>Ricerca scientifica e tecnologica di Base
2026</t>
  </si>
  <si>
    <t>Ricerca scientifica e tecnologica applicata 2026</t>
  </si>
  <si>
    <t>Sistema universitario e formazione post universitaria 2026</t>
  </si>
  <si>
    <t>Diritto allo studio nella istruzione universitaria 2026</t>
  </si>
  <si>
    <t>Indirizzo politico 2026</t>
  </si>
  <si>
    <t>Servizi e affari generali per le amm.ni 2026</t>
  </si>
  <si>
    <t>Altre Entrate in conto capitale</t>
  </si>
  <si>
    <t xml:space="preserve">Altri trasferimenti i conto capitale da imprese </t>
  </si>
  <si>
    <t>Trasferimenti da Amm.ni pubbliche per operazioni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</si>
</sst>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######"/>
  </numFmts>
  <fonts count="16" x14ac:knownFonts="1">
    <font>
      <sz val="10"/>
      <color theme="1"/>
      <name val="Rubik"/>
      <family val="2"/>
    </font>
    <font>
      <sz val="9"/>
      <color theme="1"/>
      <name val="Calibri"/>
      <family val="2"/>
      <scheme val="minor"/>
    </font>
    <font>
      <sz val="10"/>
      <color theme="1"/>
      <name val="Rubik"/>
      <family val="2"/>
    </font>
    <font>
      <b/>
      <sz val="9"/>
      <color indexed="72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72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Rubik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color indexed="72"/>
      <name val="Calibri"/>
      <family val="2"/>
    </font>
    <font>
      <sz val="9"/>
      <color indexed="7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left" wrapText="1"/>
    </xf>
    <xf numFmtId="37" fontId="5" fillId="0" borderId="4" xfId="0" applyNumberFormat="1" applyFont="1" applyBorder="1" applyAlignment="1">
      <alignment horizontal="right" wrapText="1"/>
    </xf>
    <xf numFmtId="37" fontId="3" fillId="0" borderId="4" xfId="0" applyNumberFormat="1" applyFont="1" applyBorder="1" applyAlignment="1">
      <alignment horizontal="right" wrapText="1"/>
    </xf>
    <xf numFmtId="37" fontId="4" fillId="0" borderId="4" xfId="0" applyNumberFormat="1" applyFont="1" applyBorder="1" applyAlignment="1">
      <alignment horizontal="right" wrapText="1"/>
    </xf>
    <xf numFmtId="0" fontId="6" fillId="0" borderId="4" xfId="0" applyFont="1" applyBorder="1"/>
    <xf numFmtId="37" fontId="4" fillId="0" borderId="2" xfId="0" applyNumberFormat="1" applyFont="1" applyBorder="1" applyAlignment="1">
      <alignment horizontal="right" wrapText="1"/>
    </xf>
    <xf numFmtId="37" fontId="3" fillId="0" borderId="2" xfId="0" applyNumberFormat="1" applyFont="1" applyBorder="1" applyAlignment="1">
      <alignment horizontal="right" wrapText="1"/>
    </xf>
    <xf numFmtId="3" fontId="1" fillId="0" borderId="0" xfId="0" applyNumberFormat="1" applyFont="1"/>
    <xf numFmtId="0" fontId="5" fillId="0" borderId="4" xfId="0" applyFont="1" applyBorder="1" applyAlignment="1">
      <alignment horizontal="right" vertical="center" wrapText="1"/>
    </xf>
    <xf numFmtId="37" fontId="6" fillId="0" borderId="4" xfId="0" applyNumberFormat="1" applyFont="1" applyBorder="1"/>
    <xf numFmtId="0" fontId="4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38" fontId="6" fillId="0" borderId="6" xfId="0" applyNumberFormat="1" applyFont="1" applyBorder="1" applyAlignment="1">
      <alignment horizontal="right"/>
    </xf>
    <xf numFmtId="0" fontId="6" fillId="0" borderId="2" xfId="0" applyFont="1" applyBorder="1" applyAlignment="1">
      <alignment wrapText="1"/>
    </xf>
    <xf numFmtId="38" fontId="6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wrapText="1"/>
    </xf>
    <xf numFmtId="38" fontId="4" fillId="0" borderId="2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38" fontId="6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38" fontId="4" fillId="0" borderId="4" xfId="0" applyNumberFormat="1" applyFont="1" applyBorder="1" applyAlignment="1">
      <alignment horizontal="right"/>
    </xf>
    <xf numFmtId="0" fontId="9" fillId="0" borderId="22" xfId="0" applyFont="1" applyBorder="1" applyAlignment="1">
      <alignment horizontal="center"/>
    </xf>
    <xf numFmtId="38" fontId="9" fillId="0" borderId="25" xfId="0" applyNumberFormat="1" applyFont="1" applyBorder="1" applyAlignment="1">
      <alignment horizontal="right"/>
    </xf>
    <xf numFmtId="38" fontId="9" fillId="0" borderId="6" xfId="0" applyNumberFormat="1" applyFont="1" applyBorder="1" applyAlignment="1">
      <alignment horizontal="right"/>
    </xf>
    <xf numFmtId="38" fontId="9" fillId="0" borderId="26" xfId="0" applyNumberFormat="1" applyFont="1" applyBorder="1" applyAlignment="1">
      <alignment horizontal="right"/>
    </xf>
    <xf numFmtId="38" fontId="9" fillId="0" borderId="27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20" xfId="0" applyNumberFormat="1" applyFont="1" applyBorder="1" applyAlignment="1">
      <alignment horizontal="right"/>
    </xf>
    <xf numFmtId="38" fontId="9" fillId="0" borderId="28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" xfId="0" applyNumberFormat="1" applyFont="1" applyBorder="1" applyAlignment="1">
      <alignment horizontal="right"/>
    </xf>
    <xf numFmtId="38" fontId="8" fillId="0" borderId="20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5" xfId="0" applyNumberFormat="1" applyFont="1" applyBorder="1" applyAlignment="1">
      <alignment horizontal="right"/>
    </xf>
    <xf numFmtId="38" fontId="9" fillId="0" borderId="4" xfId="0" applyNumberFormat="1" applyFont="1" applyBorder="1" applyAlignment="1">
      <alignment horizontal="right"/>
    </xf>
    <xf numFmtId="38" fontId="9" fillId="0" borderId="23" xfId="0" applyNumberFormat="1" applyFont="1" applyBorder="1" applyAlignment="1">
      <alignment horizontal="right"/>
    </xf>
    <xf numFmtId="38" fontId="9" fillId="0" borderId="24" xfId="0" applyNumberFormat="1" applyFont="1" applyBorder="1" applyAlignment="1">
      <alignment horizontal="right"/>
    </xf>
    <xf numFmtId="38" fontId="9" fillId="0" borderId="3" xfId="0" applyNumberFormat="1" applyFont="1" applyBorder="1" applyAlignment="1">
      <alignment horizontal="right"/>
    </xf>
    <xf numFmtId="38" fontId="8" fillId="0" borderId="8" xfId="0" applyNumberFormat="1" applyFont="1" applyBorder="1" applyAlignment="1">
      <alignment horizontal="right"/>
    </xf>
    <xf numFmtId="38" fontId="8" fillId="0" borderId="22" xfId="0" applyNumberFormat="1" applyFont="1" applyBorder="1" applyAlignment="1">
      <alignment horizontal="right"/>
    </xf>
    <xf numFmtId="38" fontId="8" fillId="0" borderId="4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8" fontId="4" fillId="4" borderId="2" xfId="0" applyNumberFormat="1" applyFont="1" applyFill="1" applyBorder="1" applyAlignment="1">
      <alignment horizontal="center" vertical="center" wrapText="1"/>
    </xf>
    <xf numFmtId="38" fontId="6" fillId="6" borderId="2" xfId="0" applyNumberFormat="1" applyFont="1" applyFill="1" applyBorder="1" applyAlignment="1">
      <alignment horizontal="right"/>
    </xf>
    <xf numFmtId="38" fontId="4" fillId="6" borderId="2" xfId="0" applyNumberFormat="1" applyFont="1" applyFill="1" applyBorder="1" applyAlignment="1">
      <alignment horizontal="right"/>
    </xf>
    <xf numFmtId="0" fontId="6" fillId="0" borderId="2" xfId="0" applyFont="1" applyBorder="1"/>
    <xf numFmtId="0" fontId="4" fillId="0" borderId="2" xfId="0" applyFont="1" applyBorder="1" applyAlignment="1">
      <alignment horizontal="right" vertical="center"/>
    </xf>
    <xf numFmtId="38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38" fontId="1" fillId="0" borderId="0" xfId="0" applyNumberFormat="1" applyFont="1"/>
    <xf numFmtId="0" fontId="4" fillId="0" borderId="3" xfId="0" applyFont="1" applyBorder="1"/>
    <xf numFmtId="0" fontId="1" fillId="0" borderId="3" xfId="0" applyFont="1" applyBorder="1"/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4" fillId="5" borderId="2" xfId="0" quotePrefix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7" fontId="4" fillId="4" borderId="2" xfId="0" applyNumberFormat="1" applyFont="1" applyFill="1" applyBorder="1" applyAlignment="1">
      <alignment horizontal="center" vertical="center" wrapText="1"/>
    </xf>
    <xf numFmtId="37" fontId="6" fillId="5" borderId="2" xfId="0" applyNumberFormat="1" applyFont="1" applyFill="1" applyBorder="1" applyAlignment="1">
      <alignment horizontal="right"/>
    </xf>
    <xf numFmtId="37" fontId="6" fillId="7" borderId="2" xfId="0" applyNumberFormat="1" applyFont="1" applyFill="1" applyBorder="1" applyAlignment="1">
      <alignment horizontal="right"/>
    </xf>
    <xf numFmtId="37" fontId="6" fillId="6" borderId="2" xfId="0" applyNumberFormat="1" applyFont="1" applyFill="1" applyBorder="1" applyAlignment="1">
      <alignment horizontal="right"/>
    </xf>
    <xf numFmtId="37" fontId="4" fillId="5" borderId="2" xfId="1" applyNumberFormat="1" applyFont="1" applyFill="1" applyBorder="1" applyAlignment="1">
      <alignment horizontal="right"/>
    </xf>
    <xf numFmtId="37" fontId="4" fillId="7" borderId="2" xfId="1" applyNumberFormat="1" applyFont="1" applyFill="1" applyBorder="1" applyAlignment="1">
      <alignment horizontal="right"/>
    </xf>
    <xf numFmtId="37" fontId="4" fillId="0" borderId="2" xfId="1" applyNumberFormat="1" applyFont="1" applyFill="1" applyBorder="1" applyAlignment="1">
      <alignment horizontal="right"/>
    </xf>
    <xf numFmtId="37" fontId="6" fillId="6" borderId="2" xfId="1" applyNumberFormat="1" applyFont="1" applyFill="1" applyBorder="1" applyAlignment="1">
      <alignment horizontal="right"/>
    </xf>
    <xf numFmtId="37" fontId="6" fillId="0" borderId="2" xfId="1" applyNumberFormat="1" applyFont="1" applyFill="1" applyBorder="1" applyAlignment="1">
      <alignment horizontal="right"/>
    </xf>
    <xf numFmtId="37" fontId="4" fillId="6" borderId="2" xfId="1" applyNumberFormat="1" applyFont="1" applyFill="1" applyBorder="1" applyAlignment="1">
      <alignment horizontal="right"/>
    </xf>
    <xf numFmtId="3" fontId="6" fillId="0" borderId="0" xfId="0" applyNumberFormat="1" applyFont="1"/>
    <xf numFmtId="0" fontId="8" fillId="4" borderId="2" xfId="0" applyFont="1" applyFill="1" applyBorder="1" applyAlignment="1">
      <alignment horizontal="center" vertical="center" wrapText="1"/>
    </xf>
    <xf numFmtId="39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vertical="center"/>
    </xf>
    <xf numFmtId="3" fontId="8" fillId="5" borderId="2" xfId="1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left" vertical="center" wrapText="1"/>
    </xf>
    <xf numFmtId="3" fontId="8" fillId="7" borderId="2" xfId="0" applyNumberFormat="1" applyFont="1" applyFill="1" applyBorder="1" applyAlignment="1">
      <alignment vertical="center"/>
    </xf>
    <xf numFmtId="3" fontId="8" fillId="7" borderId="2" xfId="1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3" fontId="9" fillId="6" borderId="2" xfId="0" applyNumberFormat="1" applyFont="1" applyFill="1" applyBorder="1" applyAlignment="1">
      <alignment vertical="center"/>
    </xf>
    <xf numFmtId="3" fontId="9" fillId="6" borderId="2" xfId="1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left" vertical="center" wrapText="1"/>
    </xf>
    <xf numFmtId="3" fontId="8" fillId="7" borderId="2" xfId="0" applyNumberFormat="1" applyFont="1" applyFill="1" applyBorder="1" applyAlignment="1">
      <alignment horizontal="right" vertical="center"/>
    </xf>
    <xf numFmtId="3" fontId="8" fillId="7" borderId="2" xfId="1" applyNumberFormat="1" applyFont="1" applyFill="1" applyBorder="1" applyAlignment="1">
      <alignment horizontal="right" vertical="center"/>
    </xf>
    <xf numFmtId="3" fontId="8" fillId="6" borderId="2" xfId="0" applyNumberFormat="1" applyFont="1" applyFill="1" applyBorder="1" applyAlignment="1">
      <alignment horizontal="right" vertical="center"/>
    </xf>
    <xf numFmtId="3" fontId="8" fillId="6" borderId="2" xfId="1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3" fontId="9" fillId="6" borderId="2" xfId="0" applyNumberFormat="1" applyFont="1" applyFill="1" applyBorder="1" applyAlignment="1">
      <alignment horizontal="right" vertical="center"/>
    </xf>
    <xf numFmtId="3" fontId="9" fillId="6" borderId="2" xfId="1" applyNumberFormat="1" applyFont="1" applyFill="1" applyBorder="1" applyAlignment="1">
      <alignment horizontal="right" vertical="center"/>
    </xf>
    <xf numFmtId="3" fontId="8" fillId="6" borderId="2" xfId="0" applyNumberFormat="1" applyFont="1" applyFill="1" applyBorder="1" applyAlignment="1">
      <alignment vertical="center"/>
    </xf>
    <xf numFmtId="3" fontId="8" fillId="6" borderId="2" xfId="1" applyNumberFormat="1" applyFont="1" applyFill="1" applyBorder="1" applyAlignment="1">
      <alignment vertical="center"/>
    </xf>
    <xf numFmtId="3" fontId="8" fillId="5" borderId="2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wrapText="1"/>
    </xf>
    <xf numFmtId="0" fontId="3" fillId="2" borderId="3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7" borderId="1" xfId="0" applyFont="1" applyFill="1" applyBorder="1" applyAlignment="1">
      <alignment horizontal="right" wrapText="1"/>
    </xf>
    <xf numFmtId="37" fontId="4" fillId="7" borderId="2" xfId="0" applyNumberFormat="1" applyFont="1" applyFill="1" applyBorder="1" applyAlignment="1">
      <alignment horizontal="right" wrapText="1"/>
    </xf>
    <xf numFmtId="0" fontId="6" fillId="0" borderId="5" xfId="0" applyFont="1" applyBorder="1"/>
    <xf numFmtId="0" fontId="9" fillId="0" borderId="4" xfId="0" applyFont="1" applyBorder="1"/>
    <xf numFmtId="0" fontId="9" fillId="0" borderId="23" xfId="0" applyFont="1" applyBorder="1"/>
    <xf numFmtId="0" fontId="9" fillId="0" borderId="24" xfId="0" applyFont="1" applyBorder="1"/>
    <xf numFmtId="0" fontId="10" fillId="0" borderId="0" xfId="0" applyFont="1"/>
    <xf numFmtId="0" fontId="8" fillId="3" borderId="21" xfId="0" applyFont="1" applyFill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38" fontId="4" fillId="7" borderId="2" xfId="0" applyNumberFormat="1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38" fontId="8" fillId="7" borderId="30" xfId="0" applyNumberFormat="1" applyFont="1" applyFill="1" applyBorder="1" applyAlignment="1">
      <alignment horizontal="right" vertical="center"/>
    </xf>
    <xf numFmtId="38" fontId="8" fillId="7" borderId="31" xfId="0" applyNumberFormat="1" applyFont="1" applyFill="1" applyBorder="1" applyAlignment="1">
      <alignment horizontal="right" vertical="center"/>
    </xf>
    <xf numFmtId="38" fontId="8" fillId="7" borderId="32" xfId="0" applyNumberFormat="1" applyFont="1" applyFill="1" applyBorder="1" applyAlignment="1">
      <alignment horizontal="right" vertical="center"/>
    </xf>
    <xf numFmtId="38" fontId="8" fillId="7" borderId="33" xfId="0" applyNumberFormat="1" applyFont="1" applyFill="1" applyBorder="1" applyAlignment="1">
      <alignment horizontal="right" vertical="center"/>
    </xf>
    <xf numFmtId="0" fontId="4" fillId="5" borderId="35" xfId="0" applyFont="1" applyFill="1" applyBorder="1" applyAlignment="1">
      <alignment horizontal="center"/>
    </xf>
    <xf numFmtId="0" fontId="1" fillId="5" borderId="34" xfId="0" applyFont="1" applyFill="1" applyBorder="1"/>
    <xf numFmtId="0" fontId="1" fillId="5" borderId="25" xfId="0" applyFont="1" applyFill="1" applyBorder="1"/>
    <xf numFmtId="0" fontId="4" fillId="5" borderId="2" xfId="0" applyFont="1" applyFill="1" applyBorder="1" applyAlignment="1">
      <alignment horizontal="center"/>
    </xf>
    <xf numFmtId="0" fontId="1" fillId="5" borderId="36" xfId="0" applyFont="1" applyFill="1" applyBorder="1"/>
    <xf numFmtId="0" fontId="12" fillId="0" borderId="2" xfId="0" applyFont="1" applyBorder="1" applyAlignment="1">
      <alignment wrapText="1"/>
    </xf>
    <xf numFmtId="0" fontId="12" fillId="0" borderId="2" xfId="0" applyFont="1" applyBorder="1"/>
    <xf numFmtId="165" fontId="12" fillId="0" borderId="2" xfId="0" applyNumberFormat="1" applyFont="1" applyBorder="1"/>
    <xf numFmtId="0" fontId="8" fillId="0" borderId="2" xfId="0" applyFont="1" applyBorder="1" applyAlignment="1">
      <alignment horizontal="center" vertical="center" wrapText="1"/>
    </xf>
    <xf numFmtId="38" fontId="8" fillId="0" borderId="2" xfId="0" applyNumberFormat="1" applyFont="1" applyBorder="1" applyAlignment="1">
      <alignment horizontal="right" vertical="center"/>
    </xf>
    <xf numFmtId="37" fontId="4" fillId="6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4" xfId="0" applyFont="1" applyBorder="1"/>
    <xf numFmtId="0" fontId="4" fillId="0" borderId="37" xfId="0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left" vertical="top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8" fontId="8" fillId="0" borderId="2" xfId="0" applyNumberFormat="1" applyFont="1" applyBorder="1"/>
    <xf numFmtId="38" fontId="9" fillId="0" borderId="2" xfId="0" applyNumberFormat="1" applyFont="1" applyBorder="1"/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15" fillId="0" borderId="4" xfId="0" applyFont="1" applyBorder="1" applyAlignment="1">
      <alignment horizontal="right" wrapText="1"/>
    </xf>
    <xf numFmtId="0" fontId="15" fillId="0" borderId="3" xfId="0" applyFont="1" applyBorder="1" applyAlignment="1">
      <alignment horizontal="left" wrapText="1"/>
    </xf>
    <xf numFmtId="37" fontId="15" fillId="0" borderId="4" xfId="0" applyNumberFormat="1" applyFont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37" fontId="14" fillId="0" borderId="4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left" wrapText="1"/>
    </xf>
    <xf numFmtId="37" fontId="8" fillId="0" borderId="4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37" fontId="8" fillId="0" borderId="2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37" fontId="14" fillId="0" borderId="2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4" fillId="8" borderId="1" xfId="0" applyFont="1" applyFill="1" applyBorder="1" applyAlignment="1">
      <alignment horizontal="center" vertical="center" wrapText="1"/>
    </xf>
    <xf numFmtId="14" fontId="8" fillId="8" borderId="2" xfId="0" quotePrefix="1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right" wrapText="1"/>
    </xf>
    <xf numFmtId="37" fontId="8" fillId="7" borderId="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38" fontId="4" fillId="6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37" fontId="6" fillId="0" borderId="2" xfId="0" applyNumberFormat="1" applyFont="1" applyFill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94AA-1932-40E2-87D5-85292CE4024E}">
  <dimension ref="A1:C155"/>
  <sheetViews>
    <sheetView tabSelected="1" workbookViewId="0">
      <selection activeCell="G14" sqref="G14"/>
    </sheetView>
  </sheetViews>
  <sheetFormatPr defaultColWidth="8.7265625" defaultRowHeight="12" x14ac:dyDescent="0.25"/>
  <cols>
    <col min="1" max="1" width="40.6328125" style="1" customWidth="1"/>
    <col min="2" max="3" width="8.7265625" style="9"/>
    <col min="4" max="16384" width="8.7265625" style="1"/>
  </cols>
  <sheetData>
    <row r="1" spans="1:3" x14ac:dyDescent="0.25">
      <c r="A1" s="202" t="s">
        <v>0</v>
      </c>
      <c r="B1" s="203" t="s">
        <v>366</v>
      </c>
      <c r="C1" s="203" t="s">
        <v>372</v>
      </c>
    </row>
    <row r="2" spans="1:3" x14ac:dyDescent="0.25">
      <c r="A2" s="186" t="s">
        <v>1</v>
      </c>
      <c r="B2" s="187"/>
      <c r="C2" s="188"/>
    </row>
    <row r="3" spans="1:3" x14ac:dyDescent="0.25">
      <c r="A3" s="186" t="s">
        <v>2</v>
      </c>
      <c r="B3" s="187"/>
      <c r="C3" s="188"/>
    </row>
    <row r="4" spans="1:3" x14ac:dyDescent="0.25">
      <c r="A4" s="189" t="s">
        <v>3</v>
      </c>
      <c r="B4" s="190">
        <v>19138000</v>
      </c>
      <c r="C4" s="190">
        <v>19827700</v>
      </c>
    </row>
    <row r="5" spans="1:3" x14ac:dyDescent="0.25">
      <c r="A5" s="189" t="s">
        <v>4</v>
      </c>
      <c r="B5" s="190">
        <v>1001300</v>
      </c>
      <c r="C5" s="190">
        <v>1152800</v>
      </c>
    </row>
    <row r="6" spans="1:3" x14ac:dyDescent="0.25">
      <c r="A6" s="189" t="s">
        <v>5</v>
      </c>
      <c r="B6" s="190">
        <v>10257700</v>
      </c>
      <c r="C6" s="190">
        <v>8236000</v>
      </c>
    </row>
    <row r="7" spans="1:3" x14ac:dyDescent="0.25">
      <c r="A7" s="191" t="s">
        <v>6</v>
      </c>
      <c r="B7" s="192">
        <v>30397000</v>
      </c>
      <c r="C7" s="192">
        <v>29216500</v>
      </c>
    </row>
    <row r="8" spans="1:3" x14ac:dyDescent="0.25">
      <c r="A8" s="186" t="s">
        <v>7</v>
      </c>
      <c r="B8" s="190"/>
      <c r="C8" s="190"/>
    </row>
    <row r="9" spans="1:3" x14ac:dyDescent="0.25">
      <c r="A9" s="189" t="s">
        <v>8</v>
      </c>
      <c r="B9" s="190">
        <v>81945900</v>
      </c>
      <c r="C9" s="190">
        <v>83356100</v>
      </c>
    </row>
    <row r="10" spans="1:3" x14ac:dyDescent="0.25">
      <c r="A10" s="189" t="s">
        <v>9</v>
      </c>
      <c r="B10" s="190">
        <v>0</v>
      </c>
      <c r="C10" s="190">
        <v>0</v>
      </c>
    </row>
    <row r="11" spans="1:3" x14ac:dyDescent="0.25">
      <c r="A11" s="189" t="s">
        <v>10</v>
      </c>
      <c r="B11" s="190">
        <v>86800</v>
      </c>
      <c r="C11" s="190">
        <v>86800</v>
      </c>
    </row>
    <row r="12" spans="1:3" x14ac:dyDescent="0.25">
      <c r="A12" s="189" t="s">
        <v>11</v>
      </c>
      <c r="B12" s="190">
        <v>1085000</v>
      </c>
      <c r="C12" s="190">
        <v>1000000</v>
      </c>
    </row>
    <row r="13" spans="1:3" x14ac:dyDescent="0.25">
      <c r="A13" s="189" t="s">
        <v>12</v>
      </c>
      <c r="B13" s="190">
        <v>791000</v>
      </c>
      <c r="C13" s="190">
        <v>374000</v>
      </c>
    </row>
    <row r="14" spans="1:3" x14ac:dyDescent="0.25">
      <c r="A14" s="189" t="s">
        <v>13</v>
      </c>
      <c r="B14" s="190">
        <v>1700</v>
      </c>
      <c r="C14" s="190">
        <v>0</v>
      </c>
    </row>
    <row r="15" spans="1:3" x14ac:dyDescent="0.25">
      <c r="A15" s="189" t="s">
        <v>14</v>
      </c>
      <c r="B15" s="190">
        <v>100900</v>
      </c>
      <c r="C15" s="190">
        <v>100000</v>
      </c>
    </row>
    <row r="16" spans="1:3" x14ac:dyDescent="0.25">
      <c r="A16" s="191" t="s">
        <v>15</v>
      </c>
      <c r="B16" s="192">
        <v>84011300</v>
      </c>
      <c r="C16" s="192">
        <v>84916900</v>
      </c>
    </row>
    <row r="17" spans="1:3" ht="24" x14ac:dyDescent="0.25">
      <c r="A17" s="193" t="s">
        <v>396</v>
      </c>
      <c r="B17" s="194">
        <v>8779000</v>
      </c>
      <c r="C17" s="194">
        <v>7239000</v>
      </c>
    </row>
    <row r="18" spans="1:3" x14ac:dyDescent="0.25">
      <c r="A18" s="193" t="s">
        <v>397</v>
      </c>
      <c r="B18" s="190"/>
      <c r="C18" s="194"/>
    </row>
    <row r="19" spans="1:3" ht="24" x14ac:dyDescent="0.25">
      <c r="A19" s="189" t="s">
        <v>16</v>
      </c>
      <c r="B19" s="190">
        <v>799000</v>
      </c>
      <c r="C19" s="190">
        <v>649000</v>
      </c>
    </row>
    <row r="20" spans="1:3" x14ac:dyDescent="0.25">
      <c r="A20" s="189" t="s">
        <v>17</v>
      </c>
      <c r="B20" s="190">
        <v>1291800</v>
      </c>
      <c r="C20" s="190">
        <v>1007800</v>
      </c>
    </row>
    <row r="21" spans="1:3" x14ac:dyDescent="0.25">
      <c r="A21" s="191" t="s">
        <v>398</v>
      </c>
      <c r="B21" s="194">
        <v>2090800</v>
      </c>
      <c r="C21" s="194">
        <v>1656800</v>
      </c>
    </row>
    <row r="22" spans="1:3" x14ac:dyDescent="0.25">
      <c r="A22" s="193" t="s">
        <v>399</v>
      </c>
      <c r="B22" s="192">
        <v>0</v>
      </c>
      <c r="C22" s="192">
        <v>0</v>
      </c>
    </row>
    <row r="23" spans="1:3" x14ac:dyDescent="0.25">
      <c r="A23" s="193" t="s">
        <v>400</v>
      </c>
      <c r="B23" s="192">
        <v>0</v>
      </c>
      <c r="C23" s="192">
        <v>0</v>
      </c>
    </row>
    <row r="24" spans="1:3" x14ac:dyDescent="0.25">
      <c r="A24" s="195" t="s">
        <v>18</v>
      </c>
      <c r="B24" s="196">
        <v>125278100</v>
      </c>
      <c r="C24" s="196">
        <v>123029200</v>
      </c>
    </row>
    <row r="25" spans="1:3" x14ac:dyDescent="0.25">
      <c r="A25" s="186" t="s">
        <v>19</v>
      </c>
      <c r="B25" s="190"/>
      <c r="C25" s="190"/>
    </row>
    <row r="26" spans="1:3" x14ac:dyDescent="0.25">
      <c r="A26" s="193" t="s">
        <v>401</v>
      </c>
      <c r="B26" s="192"/>
      <c r="C26" s="192"/>
    </row>
    <row r="27" spans="1:3" x14ac:dyDescent="0.25">
      <c r="A27" s="189" t="s">
        <v>20</v>
      </c>
      <c r="B27" s="194">
        <v>59834637</v>
      </c>
      <c r="C27" s="194">
        <v>61206394</v>
      </c>
    </row>
    <row r="28" spans="1:3" x14ac:dyDescent="0.25">
      <c r="A28" s="189" t="s">
        <v>21</v>
      </c>
      <c r="B28" s="190">
        <v>51163101</v>
      </c>
      <c r="C28" s="190">
        <v>53200740</v>
      </c>
    </row>
    <row r="29" spans="1:3" x14ac:dyDescent="0.25">
      <c r="A29" s="189" t="s">
        <v>22</v>
      </c>
      <c r="B29" s="190">
        <v>2918624</v>
      </c>
      <c r="C29" s="190">
        <v>1723500</v>
      </c>
    </row>
    <row r="30" spans="1:3" x14ac:dyDescent="0.25">
      <c r="A30" s="189" t="s">
        <v>23</v>
      </c>
      <c r="B30" s="190">
        <v>922161</v>
      </c>
      <c r="C30" s="190">
        <v>1082836</v>
      </c>
    </row>
    <row r="31" spans="1:3" x14ac:dyDescent="0.25">
      <c r="A31" s="189" t="s">
        <v>24</v>
      </c>
      <c r="B31" s="190">
        <v>334000</v>
      </c>
      <c r="C31" s="190">
        <v>259408</v>
      </c>
    </row>
    <row r="32" spans="1:3" x14ac:dyDescent="0.25">
      <c r="A32" s="189" t="s">
        <v>25</v>
      </c>
      <c r="B32" s="190">
        <v>4496751</v>
      </c>
      <c r="C32" s="190">
        <v>4939910</v>
      </c>
    </row>
    <row r="33" spans="1:3" x14ac:dyDescent="0.25">
      <c r="A33" s="189" t="s">
        <v>26</v>
      </c>
      <c r="B33" s="194">
        <v>14343036</v>
      </c>
      <c r="C33" s="194">
        <v>15504594</v>
      </c>
    </row>
    <row r="34" spans="1:3" x14ac:dyDescent="0.25">
      <c r="A34" s="191" t="s">
        <v>402</v>
      </c>
      <c r="B34" s="192">
        <v>74177673</v>
      </c>
      <c r="C34" s="192">
        <v>76710988</v>
      </c>
    </row>
    <row r="35" spans="1:3" x14ac:dyDescent="0.25">
      <c r="A35" s="186" t="s">
        <v>403</v>
      </c>
      <c r="B35" s="190"/>
      <c r="C35" s="190"/>
    </row>
    <row r="36" spans="1:3" x14ac:dyDescent="0.25">
      <c r="A36" s="189" t="s">
        <v>27</v>
      </c>
      <c r="B36" s="190">
        <v>9291868</v>
      </c>
      <c r="C36" s="190">
        <v>5305500</v>
      </c>
    </row>
    <row r="37" spans="1:3" x14ac:dyDescent="0.25">
      <c r="A37" s="189" t="s">
        <v>28</v>
      </c>
      <c r="B37" s="190">
        <v>8252600</v>
      </c>
      <c r="C37" s="190">
        <v>6792500</v>
      </c>
    </row>
    <row r="38" spans="1:3" x14ac:dyDescent="0.25">
      <c r="A38" s="189" t="s">
        <v>29</v>
      </c>
      <c r="B38" s="190">
        <v>337306</v>
      </c>
      <c r="C38" s="190">
        <v>663500</v>
      </c>
    </row>
    <row r="39" spans="1:3" x14ac:dyDescent="0.25">
      <c r="A39" s="189" t="s">
        <v>30</v>
      </c>
      <c r="B39" s="190">
        <v>403953</v>
      </c>
      <c r="C39" s="190">
        <v>303000</v>
      </c>
    </row>
    <row r="40" spans="1:3" x14ac:dyDescent="0.25">
      <c r="A40" s="189" t="s">
        <v>31</v>
      </c>
      <c r="B40" s="190">
        <v>73163</v>
      </c>
      <c r="C40" s="190">
        <v>80224</v>
      </c>
    </row>
    <row r="41" spans="1:3" x14ac:dyDescent="0.25">
      <c r="A41" s="189" t="s">
        <v>32</v>
      </c>
      <c r="B41" s="190">
        <v>0</v>
      </c>
      <c r="C41" s="190">
        <v>0</v>
      </c>
    </row>
    <row r="42" spans="1:3" x14ac:dyDescent="0.25">
      <c r="A42" s="189" t="s">
        <v>33</v>
      </c>
      <c r="B42" s="190">
        <v>1650266</v>
      </c>
      <c r="C42" s="190">
        <v>1710507</v>
      </c>
    </row>
    <row r="43" spans="1:3" x14ac:dyDescent="0.25">
      <c r="A43" s="189" t="s">
        <v>34</v>
      </c>
      <c r="B43" s="190">
        <v>15483532</v>
      </c>
      <c r="C43" s="190">
        <v>16087083</v>
      </c>
    </row>
    <row r="44" spans="1:3" x14ac:dyDescent="0.25">
      <c r="A44" s="189" t="s">
        <v>35</v>
      </c>
      <c r="B44" s="190">
        <v>508754</v>
      </c>
      <c r="C44" s="190">
        <v>267450</v>
      </c>
    </row>
    <row r="45" spans="1:3" x14ac:dyDescent="0.25">
      <c r="A45" s="189" t="s">
        <v>36</v>
      </c>
      <c r="B45" s="190">
        <v>0</v>
      </c>
      <c r="C45" s="190">
        <v>0</v>
      </c>
    </row>
    <row r="46" spans="1:3" x14ac:dyDescent="0.25">
      <c r="A46" s="189" t="s">
        <v>37</v>
      </c>
      <c r="B46" s="190">
        <v>3154373</v>
      </c>
      <c r="C46" s="190">
        <v>3268987</v>
      </c>
    </row>
    <row r="47" spans="1:3" x14ac:dyDescent="0.25">
      <c r="A47" s="189" t="s">
        <v>38</v>
      </c>
      <c r="B47" s="190">
        <v>980037</v>
      </c>
      <c r="C47" s="190">
        <v>1489580</v>
      </c>
    </row>
    <row r="48" spans="1:3" x14ac:dyDescent="0.25">
      <c r="A48" s="191" t="s">
        <v>404</v>
      </c>
      <c r="B48" s="192">
        <v>40135852</v>
      </c>
      <c r="C48" s="192">
        <v>35968331</v>
      </c>
    </row>
    <row r="49" spans="1:3" x14ac:dyDescent="0.25">
      <c r="A49" s="186" t="s">
        <v>405</v>
      </c>
      <c r="B49" s="190"/>
      <c r="C49" s="190"/>
    </row>
    <row r="50" spans="1:3" x14ac:dyDescent="0.25">
      <c r="A50" s="189" t="s">
        <v>39</v>
      </c>
      <c r="B50" s="190">
        <v>245600</v>
      </c>
      <c r="C50" s="190">
        <v>213900</v>
      </c>
    </row>
    <row r="51" spans="1:3" x14ac:dyDescent="0.25">
      <c r="A51" s="189" t="s">
        <v>40</v>
      </c>
      <c r="B51" s="190">
        <v>6666730</v>
      </c>
      <c r="C51" s="190">
        <v>5715000</v>
      </c>
    </row>
    <row r="52" spans="1:3" x14ac:dyDescent="0.25">
      <c r="A52" s="189" t="s">
        <v>41</v>
      </c>
      <c r="B52" s="190">
        <v>0</v>
      </c>
      <c r="C52" s="190">
        <v>0</v>
      </c>
    </row>
    <row r="53" spans="1:3" ht="24" x14ac:dyDescent="0.25">
      <c r="A53" s="189" t="s">
        <v>42</v>
      </c>
      <c r="B53" s="190">
        <v>0</v>
      </c>
      <c r="C53" s="190">
        <v>0</v>
      </c>
    </row>
    <row r="54" spans="1:3" x14ac:dyDescent="0.25">
      <c r="A54" s="191" t="s">
        <v>406</v>
      </c>
      <c r="B54" s="192">
        <v>6912330</v>
      </c>
      <c r="C54" s="192">
        <v>5928900</v>
      </c>
    </row>
    <row r="55" spans="1:3" x14ac:dyDescent="0.25">
      <c r="A55" s="186" t="s">
        <v>407</v>
      </c>
      <c r="B55" s="194">
        <v>250000</v>
      </c>
      <c r="C55" s="194">
        <v>250000</v>
      </c>
    </row>
    <row r="56" spans="1:3" x14ac:dyDescent="0.25">
      <c r="A56" s="186" t="s">
        <v>408</v>
      </c>
      <c r="B56" s="194">
        <v>256150</v>
      </c>
      <c r="C56" s="194">
        <v>260100</v>
      </c>
    </row>
    <row r="57" spans="1:3" x14ac:dyDescent="0.25">
      <c r="A57" s="195" t="s">
        <v>43</v>
      </c>
      <c r="B57" s="196">
        <v>121732005</v>
      </c>
      <c r="C57" s="196">
        <f>C34+C48+C54+C55+C56</f>
        <v>119118319</v>
      </c>
    </row>
    <row r="58" spans="1:3" x14ac:dyDescent="0.25">
      <c r="A58" s="197" t="s">
        <v>44</v>
      </c>
      <c r="B58" s="198">
        <v>3546095</v>
      </c>
      <c r="C58" s="198">
        <f>C24-C57</f>
        <v>3910881</v>
      </c>
    </row>
    <row r="59" spans="1:3" x14ac:dyDescent="0.25">
      <c r="A59" s="186" t="s">
        <v>45</v>
      </c>
      <c r="B59" s="190"/>
      <c r="C59" s="190"/>
    </row>
    <row r="60" spans="1:3" x14ac:dyDescent="0.25">
      <c r="A60" s="189" t="s">
        <v>46</v>
      </c>
      <c r="B60" s="190">
        <v>50</v>
      </c>
      <c r="C60" s="190">
        <v>50</v>
      </c>
    </row>
    <row r="61" spans="1:3" x14ac:dyDescent="0.25">
      <c r="A61" s="189" t="s">
        <v>47</v>
      </c>
      <c r="B61" s="190">
        <v>112000</v>
      </c>
      <c r="C61" s="190">
        <v>78200</v>
      </c>
    </row>
    <row r="62" spans="1:3" x14ac:dyDescent="0.25">
      <c r="A62" s="189" t="s">
        <v>48</v>
      </c>
      <c r="B62" s="190">
        <v>0</v>
      </c>
      <c r="C62" s="190">
        <v>0</v>
      </c>
    </row>
    <row r="63" spans="1:3" x14ac:dyDescent="0.25">
      <c r="A63" s="197" t="s">
        <v>49</v>
      </c>
      <c r="B63" s="198">
        <v>-111950</v>
      </c>
      <c r="C63" s="198">
        <v>-78150</v>
      </c>
    </row>
    <row r="64" spans="1:3" x14ac:dyDescent="0.25">
      <c r="A64" s="186" t="s">
        <v>50</v>
      </c>
      <c r="B64" s="190"/>
      <c r="C64" s="190"/>
    </row>
    <row r="65" spans="1:3" x14ac:dyDescent="0.25">
      <c r="A65" s="189" t="s">
        <v>51</v>
      </c>
      <c r="B65" s="190">
        <v>0</v>
      </c>
      <c r="C65" s="190">
        <v>0</v>
      </c>
    </row>
    <row r="66" spans="1:3" x14ac:dyDescent="0.25">
      <c r="A66" s="189" t="s">
        <v>52</v>
      </c>
      <c r="B66" s="190">
        <v>0</v>
      </c>
      <c r="C66" s="190">
        <v>0</v>
      </c>
    </row>
    <row r="67" spans="1:3" x14ac:dyDescent="0.25">
      <c r="A67" s="197" t="s">
        <v>53</v>
      </c>
      <c r="B67" s="198">
        <v>0</v>
      </c>
      <c r="C67" s="198">
        <v>0</v>
      </c>
    </row>
    <row r="68" spans="1:3" x14ac:dyDescent="0.25">
      <c r="A68" s="186" t="s">
        <v>54</v>
      </c>
      <c r="B68" s="190"/>
      <c r="C68" s="190"/>
    </row>
    <row r="69" spans="1:3" x14ac:dyDescent="0.25">
      <c r="A69" s="189" t="s">
        <v>55</v>
      </c>
      <c r="B69" s="190">
        <v>0</v>
      </c>
      <c r="C69" s="190">
        <v>0</v>
      </c>
    </row>
    <row r="70" spans="1:3" x14ac:dyDescent="0.25">
      <c r="A70" s="189" t="s">
        <v>56</v>
      </c>
      <c r="B70" s="190">
        <v>0</v>
      </c>
      <c r="C70" s="190">
        <v>0</v>
      </c>
    </row>
    <row r="71" spans="1:3" x14ac:dyDescent="0.25">
      <c r="A71" s="197" t="s">
        <v>353</v>
      </c>
      <c r="B71" s="198">
        <v>0</v>
      </c>
      <c r="C71" s="198">
        <v>0</v>
      </c>
    </row>
    <row r="72" spans="1:3" x14ac:dyDescent="0.25">
      <c r="A72" s="199" t="s">
        <v>57</v>
      </c>
      <c r="B72" s="198">
        <v>3434145</v>
      </c>
      <c r="C72" s="198">
        <f>C58+C63</f>
        <v>3832731</v>
      </c>
    </row>
    <row r="73" spans="1:3" ht="24" x14ac:dyDescent="0.25">
      <c r="A73" s="200" t="s">
        <v>58</v>
      </c>
      <c r="B73" s="190">
        <v>4514145</v>
      </c>
      <c r="C73" s="190">
        <v>4675731</v>
      </c>
    </row>
    <row r="74" spans="1:3" x14ac:dyDescent="0.25">
      <c r="A74" s="204" t="s">
        <v>59</v>
      </c>
      <c r="B74" s="205">
        <v>-1080000</v>
      </c>
      <c r="C74" s="205">
        <f>C72-C73</f>
        <v>-843000</v>
      </c>
    </row>
    <row r="75" spans="1:3" ht="24" x14ac:dyDescent="0.25">
      <c r="A75" s="201" t="s">
        <v>386</v>
      </c>
      <c r="B75" s="190">
        <v>1080000</v>
      </c>
      <c r="C75" s="190">
        <v>843000</v>
      </c>
    </row>
    <row r="76" spans="1:3" x14ac:dyDescent="0.25">
      <c r="A76" s="204" t="s">
        <v>409</v>
      </c>
      <c r="B76" s="205">
        <v>0</v>
      </c>
      <c r="C76" s="205">
        <v>0</v>
      </c>
    </row>
    <row r="77" spans="1:3" x14ac:dyDescent="0.25">
      <c r="B77" s="1"/>
      <c r="C77" s="1"/>
    </row>
    <row r="78" spans="1:3" x14ac:dyDescent="0.25">
      <c r="B78" s="1"/>
      <c r="C78" s="1"/>
    </row>
    <row r="79" spans="1:3" x14ac:dyDescent="0.25">
      <c r="B79" s="1"/>
      <c r="C79" s="1"/>
    </row>
    <row r="80" spans="1:3" x14ac:dyDescent="0.25">
      <c r="B80" s="1"/>
      <c r="C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2193-3D7A-4992-A98E-AFC22AB88D07}">
  <dimension ref="A1:E52"/>
  <sheetViews>
    <sheetView workbookViewId="0">
      <selection activeCell="G30" sqref="G30"/>
    </sheetView>
  </sheetViews>
  <sheetFormatPr defaultColWidth="8.7265625" defaultRowHeight="12" x14ac:dyDescent="0.25"/>
  <cols>
    <col min="1" max="1" width="32.6328125" style="1" customWidth="1"/>
    <col min="2" max="5" width="12.6328125" style="1" customWidth="1"/>
    <col min="6" max="16384" width="8.7265625" style="1"/>
  </cols>
  <sheetData>
    <row r="1" spans="1:5" x14ac:dyDescent="0.25">
      <c r="A1" s="211" t="s">
        <v>61</v>
      </c>
      <c r="B1" s="213"/>
      <c r="C1" s="211" t="s">
        <v>62</v>
      </c>
      <c r="D1" s="212"/>
      <c r="E1" s="213"/>
    </row>
    <row r="2" spans="1:5" ht="24" x14ac:dyDescent="0.25">
      <c r="A2" s="209" t="s">
        <v>63</v>
      </c>
      <c r="B2" s="209" t="s">
        <v>64</v>
      </c>
      <c r="C2" s="128" t="s">
        <v>373</v>
      </c>
      <c r="D2" s="128" t="s">
        <v>65</v>
      </c>
      <c r="E2" s="128" t="s">
        <v>66</v>
      </c>
    </row>
    <row r="3" spans="1:5" x14ac:dyDescent="0.25">
      <c r="A3" s="210"/>
      <c r="B3" s="210"/>
      <c r="C3" s="129" t="s">
        <v>67</v>
      </c>
      <c r="D3" s="129" t="s">
        <v>67</v>
      </c>
      <c r="E3" s="129" t="s">
        <v>67</v>
      </c>
    </row>
    <row r="4" spans="1:5" x14ac:dyDescent="0.25">
      <c r="A4" s="12" t="s">
        <v>68</v>
      </c>
      <c r="B4" s="13"/>
      <c r="C4" s="117"/>
      <c r="D4" s="117"/>
      <c r="E4" s="117"/>
    </row>
    <row r="5" spans="1:5" x14ac:dyDescent="0.25">
      <c r="A5" s="14" t="s">
        <v>354</v>
      </c>
      <c r="B5" s="15">
        <v>0</v>
      </c>
      <c r="C5" s="15">
        <v>0</v>
      </c>
      <c r="D5" s="15">
        <v>0</v>
      </c>
      <c r="E5" s="15">
        <v>0</v>
      </c>
    </row>
    <row r="6" spans="1:5" ht="24" x14ac:dyDescent="0.25">
      <c r="A6" s="16" t="s">
        <v>355</v>
      </c>
      <c r="B6" s="17">
        <v>69000</v>
      </c>
      <c r="C6" s="17">
        <v>0</v>
      </c>
      <c r="D6" s="17">
        <v>0</v>
      </c>
      <c r="E6" s="17">
        <v>69000</v>
      </c>
    </row>
    <row r="7" spans="1:5" x14ac:dyDescent="0.25">
      <c r="A7" s="16" t="s">
        <v>356</v>
      </c>
      <c r="B7" s="17">
        <v>0</v>
      </c>
      <c r="C7" s="17">
        <v>0</v>
      </c>
      <c r="D7" s="17">
        <v>0</v>
      </c>
      <c r="E7" s="17">
        <v>0</v>
      </c>
    </row>
    <row r="8" spans="1:5" x14ac:dyDescent="0.25">
      <c r="A8" s="16" t="s">
        <v>357</v>
      </c>
      <c r="B8" s="17">
        <v>0</v>
      </c>
      <c r="C8" s="17">
        <v>0</v>
      </c>
      <c r="D8" s="17">
        <v>0</v>
      </c>
      <c r="E8" s="17">
        <v>0</v>
      </c>
    </row>
    <row r="9" spans="1:5" x14ac:dyDescent="0.25">
      <c r="A9" s="16" t="s">
        <v>358</v>
      </c>
      <c r="B9" s="17">
        <v>200000</v>
      </c>
      <c r="C9" s="17">
        <v>0</v>
      </c>
      <c r="D9" s="17">
        <v>0</v>
      </c>
      <c r="E9" s="17">
        <v>200000</v>
      </c>
    </row>
    <row r="10" spans="1:5" x14ac:dyDescent="0.25">
      <c r="A10" s="18" t="s">
        <v>69</v>
      </c>
      <c r="B10" s="19">
        <v>269000</v>
      </c>
      <c r="C10" s="19">
        <v>0</v>
      </c>
      <c r="D10" s="19">
        <v>0</v>
      </c>
      <c r="E10" s="19">
        <v>269000</v>
      </c>
    </row>
    <row r="11" spans="1:5" x14ac:dyDescent="0.25">
      <c r="A11" s="20"/>
      <c r="B11" s="21"/>
      <c r="C11" s="21"/>
      <c r="D11" s="21"/>
      <c r="E11" s="21"/>
    </row>
    <row r="12" spans="1:5" x14ac:dyDescent="0.25">
      <c r="A12" s="22" t="s">
        <v>70</v>
      </c>
      <c r="B12" s="21"/>
      <c r="C12" s="21"/>
      <c r="D12" s="21"/>
      <c r="E12" s="21"/>
    </row>
    <row r="13" spans="1:5" x14ac:dyDescent="0.25">
      <c r="A13" s="23" t="s">
        <v>359</v>
      </c>
      <c r="B13" s="21">
        <v>650000</v>
      </c>
      <c r="C13" s="21">
        <v>0</v>
      </c>
      <c r="D13" s="21">
        <v>0</v>
      </c>
      <c r="E13" s="15">
        <v>650000</v>
      </c>
    </row>
    <row r="14" spans="1:5" x14ac:dyDescent="0.25">
      <c r="A14" s="16" t="s">
        <v>360</v>
      </c>
      <c r="B14" s="17">
        <v>2429650</v>
      </c>
      <c r="C14" s="17">
        <v>1242000</v>
      </c>
      <c r="D14" s="17">
        <v>0</v>
      </c>
      <c r="E14" s="17">
        <v>1187650</v>
      </c>
    </row>
    <row r="15" spans="1:5" x14ac:dyDescent="0.25">
      <c r="A15" s="16" t="s">
        <v>361</v>
      </c>
      <c r="B15" s="17">
        <v>1015000</v>
      </c>
      <c r="C15" s="17">
        <v>0</v>
      </c>
      <c r="D15" s="17">
        <v>0</v>
      </c>
      <c r="E15" s="17">
        <v>1015000</v>
      </c>
    </row>
    <row r="16" spans="1:5" ht="24" x14ac:dyDescent="0.25">
      <c r="A16" s="16" t="s">
        <v>362</v>
      </c>
      <c r="B16" s="17">
        <v>20000</v>
      </c>
      <c r="C16" s="17">
        <v>0</v>
      </c>
      <c r="D16" s="17">
        <v>0</v>
      </c>
      <c r="E16" s="17">
        <v>20000</v>
      </c>
    </row>
    <row r="17" spans="1:5" x14ac:dyDescent="0.25">
      <c r="A17" s="16" t="s">
        <v>363</v>
      </c>
      <c r="B17" s="17">
        <v>1090000</v>
      </c>
      <c r="C17" s="17">
        <v>0</v>
      </c>
      <c r="D17" s="17">
        <v>0</v>
      </c>
      <c r="E17" s="17">
        <v>1090000</v>
      </c>
    </row>
    <row r="18" spans="1:5" x14ac:dyDescent="0.25">
      <c r="A18" s="16" t="s">
        <v>364</v>
      </c>
      <c r="B18" s="17">
        <v>2000000</v>
      </c>
      <c r="C18" s="17">
        <v>0</v>
      </c>
      <c r="D18" s="17">
        <v>0</v>
      </c>
      <c r="E18" s="17">
        <v>2000000</v>
      </c>
    </row>
    <row r="19" spans="1:5" x14ac:dyDescent="0.25">
      <c r="A19" s="16" t="s">
        <v>365</v>
      </c>
      <c r="B19" s="17">
        <v>0</v>
      </c>
      <c r="C19" s="17">
        <v>0</v>
      </c>
      <c r="D19" s="17">
        <v>0</v>
      </c>
      <c r="E19" s="21">
        <v>0</v>
      </c>
    </row>
    <row r="20" spans="1:5" x14ac:dyDescent="0.25">
      <c r="A20" s="18" t="s">
        <v>71</v>
      </c>
      <c r="B20" s="19">
        <v>7204650</v>
      </c>
      <c r="C20" s="19">
        <v>1242000</v>
      </c>
      <c r="D20" s="19">
        <v>0</v>
      </c>
      <c r="E20" s="19">
        <v>5962650</v>
      </c>
    </row>
    <row r="21" spans="1:5" x14ac:dyDescent="0.25">
      <c r="A21" s="23"/>
      <c r="B21" s="21"/>
      <c r="C21" s="21"/>
      <c r="D21" s="21"/>
      <c r="E21" s="21"/>
    </row>
    <row r="22" spans="1:5" x14ac:dyDescent="0.25">
      <c r="A22" s="22" t="s">
        <v>72</v>
      </c>
      <c r="B22" s="24">
        <v>0</v>
      </c>
      <c r="C22" s="24">
        <v>0</v>
      </c>
      <c r="D22" s="24">
        <v>0</v>
      </c>
      <c r="E22" s="24">
        <v>0</v>
      </c>
    </row>
    <row r="23" spans="1:5" x14ac:dyDescent="0.25">
      <c r="A23" s="128" t="s">
        <v>73</v>
      </c>
      <c r="B23" s="130">
        <v>7473650</v>
      </c>
      <c r="C23" s="130">
        <v>1242000</v>
      </c>
      <c r="D23" s="130">
        <v>0</v>
      </c>
      <c r="E23" s="130">
        <v>6231650</v>
      </c>
    </row>
    <row r="24" spans="1:5" x14ac:dyDescent="0.25">
      <c r="A24" s="48"/>
      <c r="B24" s="48"/>
      <c r="C24" s="48"/>
      <c r="D24" s="48"/>
      <c r="E24" s="48"/>
    </row>
    <row r="25" spans="1:5" ht="17.399999999999999" customHeight="1" x14ac:dyDescent="0.25">
      <c r="A25" s="161" t="s">
        <v>410</v>
      </c>
      <c r="B25" s="161"/>
      <c r="C25" s="161"/>
      <c r="D25" s="161"/>
      <c r="E25" s="161"/>
    </row>
    <row r="26" spans="1:5" x14ac:dyDescent="0.25">
      <c r="A26" s="206" t="s">
        <v>61</v>
      </c>
      <c r="B26" s="208"/>
      <c r="C26" s="206" t="s">
        <v>62</v>
      </c>
      <c r="D26" s="207"/>
      <c r="E26" s="208"/>
    </row>
    <row r="27" spans="1:5" ht="24" customHeight="1" x14ac:dyDescent="0.25">
      <c r="A27" s="214" t="s">
        <v>74</v>
      </c>
      <c r="B27" s="214" t="s">
        <v>411</v>
      </c>
      <c r="C27" s="72" t="s">
        <v>373</v>
      </c>
      <c r="D27" s="72" t="s">
        <v>65</v>
      </c>
      <c r="E27" s="72" t="s">
        <v>66</v>
      </c>
    </row>
    <row r="28" spans="1:5" x14ac:dyDescent="0.25">
      <c r="A28" s="215"/>
      <c r="B28" s="215"/>
      <c r="C28" s="49" t="s">
        <v>67</v>
      </c>
      <c r="D28" s="49" t="s">
        <v>67</v>
      </c>
      <c r="E28" s="49" t="s">
        <v>67</v>
      </c>
    </row>
    <row r="29" spans="1:5" ht="24" x14ac:dyDescent="0.25">
      <c r="A29" s="148" t="s">
        <v>388</v>
      </c>
      <c r="B29" s="30">
        <v>3314985.16</v>
      </c>
      <c r="C29" s="30">
        <v>0</v>
      </c>
      <c r="D29" s="30">
        <v>0</v>
      </c>
      <c r="E29" s="30">
        <v>3314985.16</v>
      </c>
    </row>
    <row r="30" spans="1:5" ht="36" x14ac:dyDescent="0.25">
      <c r="A30" s="148" t="s">
        <v>374</v>
      </c>
      <c r="B30" s="30">
        <v>264271.82</v>
      </c>
      <c r="C30" s="30">
        <v>0</v>
      </c>
      <c r="D30" s="30">
        <v>0</v>
      </c>
      <c r="E30" s="30">
        <v>264271.82</v>
      </c>
    </row>
    <row r="31" spans="1:5" ht="59.4" customHeight="1" x14ac:dyDescent="0.25">
      <c r="A31" s="148" t="s">
        <v>389</v>
      </c>
      <c r="B31" s="30">
        <v>500925.99</v>
      </c>
      <c r="C31" s="30">
        <v>500925.99</v>
      </c>
      <c r="D31" s="30">
        <v>0</v>
      </c>
      <c r="E31" s="30">
        <v>0</v>
      </c>
    </row>
    <row r="32" spans="1:5" ht="24" x14ac:dyDescent="0.25">
      <c r="A32" s="148" t="s">
        <v>375</v>
      </c>
      <c r="B32" s="30">
        <v>991965.75</v>
      </c>
      <c r="C32" s="30">
        <v>0</v>
      </c>
      <c r="D32" s="30">
        <v>0</v>
      </c>
      <c r="E32" s="30">
        <v>991965.75</v>
      </c>
    </row>
    <row r="33" spans="1:5" ht="24" x14ac:dyDescent="0.25">
      <c r="A33" s="148" t="s">
        <v>390</v>
      </c>
      <c r="B33" s="30">
        <v>334600</v>
      </c>
      <c r="C33" s="30">
        <v>0</v>
      </c>
      <c r="D33" s="30">
        <v>0</v>
      </c>
      <c r="E33" s="30">
        <v>334600</v>
      </c>
    </row>
    <row r="34" spans="1:5" ht="36" x14ac:dyDescent="0.25">
      <c r="A34" s="148" t="s">
        <v>412</v>
      </c>
      <c r="B34" s="30">
        <v>667380.25</v>
      </c>
      <c r="C34" s="30">
        <v>0</v>
      </c>
      <c r="D34" s="30">
        <v>0</v>
      </c>
      <c r="E34" s="30">
        <v>667380.25</v>
      </c>
    </row>
    <row r="35" spans="1:5" ht="48" x14ac:dyDescent="0.25">
      <c r="A35" s="148" t="s">
        <v>413</v>
      </c>
      <c r="B35" s="30">
        <v>994457.62</v>
      </c>
      <c r="C35" s="30">
        <v>994457.62</v>
      </c>
      <c r="D35" s="30">
        <v>0</v>
      </c>
      <c r="E35" s="30">
        <v>0</v>
      </c>
    </row>
    <row r="36" spans="1:5" ht="36" x14ac:dyDescent="0.25">
      <c r="A36" s="148" t="s">
        <v>391</v>
      </c>
      <c r="B36" s="30">
        <v>269202.96999999997</v>
      </c>
      <c r="C36" s="30">
        <v>59452.97</v>
      </c>
      <c r="D36" s="30">
        <v>0</v>
      </c>
      <c r="E36" s="30">
        <v>209750</v>
      </c>
    </row>
    <row r="37" spans="1:5" ht="24" x14ac:dyDescent="0.25">
      <c r="A37" s="148" t="s">
        <v>414</v>
      </c>
      <c r="B37" s="30">
        <v>2000000</v>
      </c>
      <c r="C37" s="30">
        <v>0</v>
      </c>
      <c r="D37" s="30">
        <v>0</v>
      </c>
      <c r="E37" s="30">
        <v>2000000</v>
      </c>
    </row>
    <row r="38" spans="1:5" ht="24" x14ac:dyDescent="0.25">
      <c r="A38" s="148" t="s">
        <v>376</v>
      </c>
      <c r="B38" s="30">
        <v>34516</v>
      </c>
      <c r="C38" s="30">
        <v>0</v>
      </c>
      <c r="D38" s="30">
        <v>0</v>
      </c>
      <c r="E38" s="30">
        <v>34516</v>
      </c>
    </row>
    <row r="39" spans="1:5" ht="24" x14ac:dyDescent="0.25">
      <c r="A39" s="148" t="s">
        <v>392</v>
      </c>
      <c r="B39" s="30">
        <v>446272.04</v>
      </c>
      <c r="C39" s="30">
        <v>0</v>
      </c>
      <c r="D39" s="30">
        <v>0</v>
      </c>
      <c r="E39" s="30">
        <v>446272.04</v>
      </c>
    </row>
    <row r="40" spans="1:5" ht="24" x14ac:dyDescent="0.25">
      <c r="A40" s="148" t="s">
        <v>415</v>
      </c>
      <c r="B40" s="30">
        <v>1267741.74</v>
      </c>
      <c r="C40" s="30">
        <v>0</v>
      </c>
      <c r="D40" s="30">
        <v>0</v>
      </c>
      <c r="E40" s="30">
        <v>1267741.74</v>
      </c>
    </row>
    <row r="41" spans="1:5" ht="24" x14ac:dyDescent="0.25">
      <c r="A41" s="148" t="s">
        <v>377</v>
      </c>
      <c r="B41" s="30">
        <v>1200101.3</v>
      </c>
      <c r="C41" s="30">
        <v>0</v>
      </c>
      <c r="D41" s="30">
        <v>0</v>
      </c>
      <c r="E41" s="30">
        <v>1200101.3</v>
      </c>
    </row>
    <row r="42" spans="1:5" ht="24" x14ac:dyDescent="0.25">
      <c r="A42" s="148" t="s">
        <v>378</v>
      </c>
      <c r="B42" s="30">
        <v>854376.59</v>
      </c>
      <c r="C42" s="30">
        <v>0</v>
      </c>
      <c r="D42" s="30">
        <v>0</v>
      </c>
      <c r="E42" s="30">
        <v>854376.59</v>
      </c>
    </row>
    <row r="43" spans="1:5" ht="24" x14ac:dyDescent="0.25">
      <c r="A43" s="148" t="s">
        <v>379</v>
      </c>
      <c r="B43" s="30">
        <v>663352.15</v>
      </c>
      <c r="C43" s="30">
        <v>0</v>
      </c>
      <c r="D43" s="30">
        <v>0</v>
      </c>
      <c r="E43" s="30">
        <v>663352.15</v>
      </c>
    </row>
    <row r="44" spans="1:5" ht="48" x14ac:dyDescent="0.25">
      <c r="A44" s="148" t="s">
        <v>380</v>
      </c>
      <c r="B44" s="30">
        <v>38772874.370000005</v>
      </c>
      <c r="C44" s="149">
        <v>13951400</v>
      </c>
      <c r="D44" s="149">
        <v>0</v>
      </c>
      <c r="E44" s="30">
        <v>24821474.370000001</v>
      </c>
    </row>
    <row r="45" spans="1:5" ht="24" x14ac:dyDescent="0.25">
      <c r="A45" s="148" t="s">
        <v>393</v>
      </c>
      <c r="B45" s="30">
        <v>918590.76</v>
      </c>
      <c r="C45" s="150">
        <v>0</v>
      </c>
      <c r="D45" s="149">
        <v>0</v>
      </c>
      <c r="E45" s="30">
        <v>918590.76</v>
      </c>
    </row>
    <row r="46" spans="1:5" ht="24" x14ac:dyDescent="0.25">
      <c r="A46" s="148" t="s">
        <v>416</v>
      </c>
      <c r="B46" s="30">
        <v>11806.65</v>
      </c>
      <c r="C46" s="30">
        <v>0</v>
      </c>
      <c r="D46" s="30">
        <v>0</v>
      </c>
      <c r="E46" s="30">
        <v>11806.65</v>
      </c>
    </row>
    <row r="47" spans="1:5" ht="24" x14ac:dyDescent="0.25">
      <c r="A47" s="148" t="s">
        <v>381</v>
      </c>
      <c r="B47" s="30">
        <v>2435525.35</v>
      </c>
      <c r="C47" s="30">
        <v>0</v>
      </c>
      <c r="D47" s="30">
        <v>0</v>
      </c>
      <c r="E47" s="30">
        <v>2435525.35</v>
      </c>
    </row>
    <row r="48" spans="1:5" ht="48" x14ac:dyDescent="0.25">
      <c r="A48" s="148" t="s">
        <v>382</v>
      </c>
      <c r="B48" s="30">
        <v>20481021.240000002</v>
      </c>
      <c r="C48" s="30">
        <v>10838137</v>
      </c>
      <c r="D48" s="30">
        <v>0</v>
      </c>
      <c r="E48" s="30">
        <v>9642884.2400000021</v>
      </c>
    </row>
    <row r="49" spans="1:5" ht="36" x14ac:dyDescent="0.25">
      <c r="A49" s="148" t="s">
        <v>383</v>
      </c>
      <c r="B49" s="30">
        <v>10243746.58</v>
      </c>
      <c r="C49" s="30">
        <v>3288612</v>
      </c>
      <c r="D49" s="30">
        <v>0</v>
      </c>
      <c r="E49" s="30">
        <v>6955134.5800000001</v>
      </c>
    </row>
    <row r="50" spans="1:5" ht="36" x14ac:dyDescent="0.25">
      <c r="A50" s="148" t="s">
        <v>384</v>
      </c>
      <c r="B50" s="30">
        <v>4400000.18</v>
      </c>
      <c r="C50" s="30">
        <v>0</v>
      </c>
      <c r="D50" s="30">
        <v>0</v>
      </c>
      <c r="E50" s="30">
        <v>4400000.18</v>
      </c>
    </row>
    <row r="51" spans="1:5" ht="36" x14ac:dyDescent="0.25">
      <c r="A51" s="148" t="s">
        <v>385</v>
      </c>
      <c r="B51" s="30">
        <v>29008137.050000001</v>
      </c>
      <c r="C51" s="30">
        <v>0</v>
      </c>
      <c r="D51" s="30">
        <v>0</v>
      </c>
      <c r="E51" s="30">
        <v>29008137.050000001</v>
      </c>
    </row>
    <row r="52" spans="1:5" x14ac:dyDescent="0.25">
      <c r="A52" s="151" t="s">
        <v>73</v>
      </c>
      <c r="B52" s="152">
        <v>120075851.55999999</v>
      </c>
      <c r="C52" s="152">
        <v>29632985.579999998</v>
      </c>
      <c r="D52" s="152">
        <v>0</v>
      </c>
      <c r="E52" s="152">
        <v>90442865.980000004</v>
      </c>
    </row>
  </sheetData>
  <mergeCells count="9">
    <mergeCell ref="A27:A28"/>
    <mergeCell ref="B27:B28"/>
    <mergeCell ref="A1:B1"/>
    <mergeCell ref="C1:E1"/>
    <mergeCell ref="A2:A3"/>
    <mergeCell ref="B2:B3"/>
    <mergeCell ref="A25:E25"/>
    <mergeCell ref="A26:B26"/>
    <mergeCell ref="C26:E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78F3-7188-44AD-9A61-537102B405F5}">
  <dimension ref="A1:D76"/>
  <sheetViews>
    <sheetView workbookViewId="0">
      <selection activeCell="F14" sqref="F14"/>
    </sheetView>
  </sheetViews>
  <sheetFormatPr defaultColWidth="8.7265625" defaultRowHeight="12" x14ac:dyDescent="0.25"/>
  <cols>
    <col min="1" max="1" width="40.6328125" style="1" customWidth="1"/>
    <col min="2" max="16384" width="8.7265625" style="1"/>
  </cols>
  <sheetData>
    <row r="1" spans="1:4" x14ac:dyDescent="0.25">
      <c r="A1" s="70" t="s">
        <v>60</v>
      </c>
      <c r="B1" s="71" t="s">
        <v>372</v>
      </c>
      <c r="C1" s="71" t="s">
        <v>394</v>
      </c>
      <c r="D1" s="71" t="s">
        <v>417</v>
      </c>
    </row>
    <row r="2" spans="1:4" x14ac:dyDescent="0.25">
      <c r="A2" s="2" t="s">
        <v>1</v>
      </c>
      <c r="B2" s="10"/>
      <c r="C2" s="6"/>
      <c r="D2" s="6"/>
    </row>
    <row r="3" spans="1:4" x14ac:dyDescent="0.25">
      <c r="A3" s="2" t="s">
        <v>2</v>
      </c>
      <c r="B3" s="10"/>
      <c r="C3" s="6"/>
      <c r="D3" s="6"/>
    </row>
    <row r="4" spans="1:4" x14ac:dyDescent="0.25">
      <c r="A4" s="108" t="s">
        <v>3</v>
      </c>
      <c r="B4" s="3">
        <v>19827700</v>
      </c>
      <c r="C4" s="3">
        <v>19827700</v>
      </c>
      <c r="D4" s="3">
        <v>19827700</v>
      </c>
    </row>
    <row r="5" spans="1:4" x14ac:dyDescent="0.25">
      <c r="A5" s="108" t="s">
        <v>4</v>
      </c>
      <c r="B5" s="3">
        <v>1152800</v>
      </c>
      <c r="C5" s="3">
        <v>670300</v>
      </c>
      <c r="D5" s="3">
        <v>455000</v>
      </c>
    </row>
    <row r="6" spans="1:4" x14ac:dyDescent="0.25">
      <c r="A6" s="108" t="s">
        <v>5</v>
      </c>
      <c r="B6" s="3">
        <v>8236000</v>
      </c>
      <c r="C6" s="3">
        <v>3106000</v>
      </c>
      <c r="D6" s="3">
        <v>1430000</v>
      </c>
    </row>
    <row r="7" spans="1:4" x14ac:dyDescent="0.25">
      <c r="A7" s="109" t="s">
        <v>6</v>
      </c>
      <c r="B7" s="4">
        <v>29216500</v>
      </c>
      <c r="C7" s="4">
        <v>23604000</v>
      </c>
      <c r="D7" s="4">
        <v>21712700</v>
      </c>
    </row>
    <row r="8" spans="1:4" x14ac:dyDescent="0.25">
      <c r="A8" s="2" t="s">
        <v>7</v>
      </c>
      <c r="B8" s="3"/>
      <c r="C8" s="11"/>
      <c r="D8" s="11"/>
    </row>
    <row r="9" spans="1:4" x14ac:dyDescent="0.25">
      <c r="A9" s="108" t="s">
        <v>8</v>
      </c>
      <c r="B9" s="3">
        <v>83356100</v>
      </c>
      <c r="C9" s="3">
        <v>84437100</v>
      </c>
      <c r="D9" s="3">
        <v>85344300</v>
      </c>
    </row>
    <row r="10" spans="1:4" x14ac:dyDescent="0.25">
      <c r="A10" s="108" t="s">
        <v>9</v>
      </c>
      <c r="B10" s="3">
        <v>0</v>
      </c>
      <c r="C10" s="3">
        <v>0</v>
      </c>
      <c r="D10" s="3">
        <v>0</v>
      </c>
    </row>
    <row r="11" spans="1:4" x14ac:dyDescent="0.25">
      <c r="A11" s="108" t="s">
        <v>10</v>
      </c>
      <c r="B11" s="3">
        <v>86800</v>
      </c>
      <c r="C11" s="3">
        <v>86800</v>
      </c>
      <c r="D11" s="3">
        <v>86800</v>
      </c>
    </row>
    <row r="12" spans="1:4" x14ac:dyDescent="0.25">
      <c r="A12" s="108" t="s">
        <v>11</v>
      </c>
      <c r="B12" s="3">
        <v>1000000</v>
      </c>
      <c r="C12" s="3">
        <v>1000000</v>
      </c>
      <c r="D12" s="3">
        <v>1000000</v>
      </c>
    </row>
    <row r="13" spans="1:4" x14ac:dyDescent="0.25">
      <c r="A13" s="108" t="s">
        <v>12</v>
      </c>
      <c r="B13" s="3">
        <v>374000</v>
      </c>
      <c r="C13" s="3">
        <v>374000</v>
      </c>
      <c r="D13" s="3">
        <v>374000</v>
      </c>
    </row>
    <row r="14" spans="1:4" x14ac:dyDescent="0.25">
      <c r="A14" s="108" t="s">
        <v>13</v>
      </c>
      <c r="B14" s="3">
        <v>0</v>
      </c>
      <c r="C14" s="3">
        <v>0</v>
      </c>
      <c r="D14" s="3">
        <v>0</v>
      </c>
    </row>
    <row r="15" spans="1:4" x14ac:dyDescent="0.25">
      <c r="A15" s="108" t="s">
        <v>14</v>
      </c>
      <c r="B15" s="3">
        <v>100000</v>
      </c>
      <c r="C15" s="3">
        <v>100000</v>
      </c>
      <c r="D15" s="3">
        <v>100000</v>
      </c>
    </row>
    <row r="16" spans="1:4" x14ac:dyDescent="0.25">
      <c r="A16" s="109" t="s">
        <v>15</v>
      </c>
      <c r="B16" s="4">
        <v>84916900</v>
      </c>
      <c r="C16" s="4">
        <v>85997900</v>
      </c>
      <c r="D16" s="4">
        <v>86905100</v>
      </c>
    </row>
    <row r="17" spans="1:4" ht="24" x14ac:dyDescent="0.25">
      <c r="A17" s="2" t="s">
        <v>396</v>
      </c>
      <c r="B17" s="5">
        <v>7239000</v>
      </c>
      <c r="C17" s="5">
        <v>7239000</v>
      </c>
      <c r="D17" s="5">
        <v>7239000</v>
      </c>
    </row>
    <row r="18" spans="1:4" x14ac:dyDescent="0.25">
      <c r="A18" s="110" t="s">
        <v>397</v>
      </c>
      <c r="B18" s="5"/>
      <c r="C18" s="5"/>
      <c r="D18" s="5"/>
    </row>
    <row r="19" spans="1:4" ht="24" x14ac:dyDescent="0.25">
      <c r="A19" s="110" t="s">
        <v>16</v>
      </c>
      <c r="B19" s="11">
        <v>649000</v>
      </c>
      <c r="C19" s="5">
        <v>649000</v>
      </c>
      <c r="D19" s="5">
        <v>649000</v>
      </c>
    </row>
    <row r="20" spans="1:4" x14ac:dyDescent="0.25">
      <c r="A20" s="108" t="s">
        <v>17</v>
      </c>
      <c r="B20" s="3">
        <v>1007800</v>
      </c>
      <c r="C20" s="3">
        <v>837800</v>
      </c>
      <c r="D20" s="3">
        <v>752800</v>
      </c>
    </row>
    <row r="21" spans="1:4" x14ac:dyDescent="0.25">
      <c r="A21" s="108" t="s">
        <v>398</v>
      </c>
      <c r="B21" s="3">
        <v>1656800</v>
      </c>
      <c r="C21" s="3">
        <v>1486800</v>
      </c>
      <c r="D21" s="3">
        <v>1401800</v>
      </c>
    </row>
    <row r="22" spans="1:4" x14ac:dyDescent="0.25">
      <c r="A22" s="109" t="s">
        <v>399</v>
      </c>
      <c r="B22" s="5">
        <v>0</v>
      </c>
      <c r="C22" s="5">
        <v>0</v>
      </c>
      <c r="D22" s="5">
        <v>0</v>
      </c>
    </row>
    <row r="23" spans="1:4" x14ac:dyDescent="0.25">
      <c r="A23" s="110" t="s">
        <v>400</v>
      </c>
      <c r="B23" s="4">
        <v>0</v>
      </c>
      <c r="C23" s="4">
        <v>0</v>
      </c>
      <c r="D23" s="4">
        <v>0</v>
      </c>
    </row>
    <row r="24" spans="1:4" x14ac:dyDescent="0.25">
      <c r="A24" s="110" t="s">
        <v>18</v>
      </c>
      <c r="B24" s="4">
        <v>123029200</v>
      </c>
      <c r="C24" s="4">
        <v>118327700</v>
      </c>
      <c r="D24" s="4">
        <v>117258600</v>
      </c>
    </row>
    <row r="25" spans="1:4" x14ac:dyDescent="0.25">
      <c r="A25" s="111" t="s">
        <v>19</v>
      </c>
      <c r="B25" s="7"/>
      <c r="C25" s="7"/>
      <c r="D25" s="7"/>
    </row>
    <row r="26" spans="1:4" x14ac:dyDescent="0.25">
      <c r="A26" s="2" t="s">
        <v>401</v>
      </c>
      <c r="B26" s="3"/>
      <c r="C26" s="11"/>
      <c r="D26" s="11"/>
    </row>
    <row r="27" spans="1:4" x14ac:dyDescent="0.25">
      <c r="A27" s="110" t="s">
        <v>20</v>
      </c>
      <c r="B27" s="4">
        <v>61206394</v>
      </c>
      <c r="C27" s="11">
        <v>61222374</v>
      </c>
      <c r="D27" s="11">
        <v>61419104</v>
      </c>
    </row>
    <row r="28" spans="1:4" x14ac:dyDescent="0.25">
      <c r="A28" s="108" t="s">
        <v>21</v>
      </c>
      <c r="B28" s="3">
        <v>53200740</v>
      </c>
      <c r="C28" s="11">
        <v>54131000</v>
      </c>
      <c r="D28" s="11">
        <v>55254323</v>
      </c>
    </row>
    <row r="29" spans="1:4" x14ac:dyDescent="0.25">
      <c r="A29" s="108" t="s">
        <v>22</v>
      </c>
      <c r="B29" s="3">
        <v>1723500</v>
      </c>
      <c r="C29" s="3">
        <v>1011500</v>
      </c>
      <c r="D29" s="3">
        <v>486000</v>
      </c>
    </row>
    <row r="30" spans="1:4" x14ac:dyDescent="0.25">
      <c r="A30" s="108" t="s">
        <v>23</v>
      </c>
      <c r="B30" s="3">
        <v>1082836</v>
      </c>
      <c r="C30" s="3">
        <v>1078995</v>
      </c>
      <c r="D30" s="3">
        <v>1078995</v>
      </c>
    </row>
    <row r="31" spans="1:4" x14ac:dyDescent="0.25">
      <c r="A31" s="108" t="s">
        <v>24</v>
      </c>
      <c r="B31" s="3">
        <v>259408</v>
      </c>
      <c r="C31" s="3">
        <v>175779</v>
      </c>
      <c r="D31" s="3">
        <v>140686</v>
      </c>
    </row>
    <row r="32" spans="1:4" x14ac:dyDescent="0.25">
      <c r="A32" s="108" t="s">
        <v>25</v>
      </c>
      <c r="B32" s="3">
        <v>4939910</v>
      </c>
      <c r="C32" s="3">
        <v>4825100</v>
      </c>
      <c r="D32" s="3">
        <v>4459100</v>
      </c>
    </row>
    <row r="33" spans="1:4" x14ac:dyDescent="0.25">
      <c r="A33" s="108" t="s">
        <v>26</v>
      </c>
      <c r="B33" s="3">
        <v>15504594</v>
      </c>
      <c r="C33" s="3">
        <v>16053071</v>
      </c>
      <c r="D33" s="3">
        <v>16053071</v>
      </c>
    </row>
    <row r="34" spans="1:4" x14ac:dyDescent="0.25">
      <c r="A34" s="109" t="s">
        <v>402</v>
      </c>
      <c r="B34" s="4">
        <v>76710988</v>
      </c>
      <c r="C34" s="4">
        <v>77275445</v>
      </c>
      <c r="D34" s="4">
        <v>77472175</v>
      </c>
    </row>
    <row r="35" spans="1:4" x14ac:dyDescent="0.25">
      <c r="A35" s="108" t="s">
        <v>403</v>
      </c>
      <c r="B35" s="3"/>
      <c r="C35" s="3"/>
      <c r="D35" s="3"/>
    </row>
    <row r="36" spans="1:4" x14ac:dyDescent="0.25">
      <c r="A36" s="109" t="s">
        <v>27</v>
      </c>
      <c r="B36" s="4">
        <v>5305500</v>
      </c>
      <c r="C36" s="4">
        <v>5442500</v>
      </c>
      <c r="D36" s="4">
        <v>6170500</v>
      </c>
    </row>
    <row r="37" spans="1:4" x14ac:dyDescent="0.25">
      <c r="A37" s="2" t="s">
        <v>28</v>
      </c>
      <c r="B37" s="3">
        <v>6792500</v>
      </c>
      <c r="C37" s="11">
        <v>6792500</v>
      </c>
      <c r="D37" s="11">
        <v>6792500</v>
      </c>
    </row>
    <row r="38" spans="1:4" x14ac:dyDescent="0.25">
      <c r="A38" s="108" t="s">
        <v>29</v>
      </c>
      <c r="B38" s="3">
        <v>663500</v>
      </c>
      <c r="C38" s="3">
        <v>563000</v>
      </c>
      <c r="D38" s="3">
        <v>542000</v>
      </c>
    </row>
    <row r="39" spans="1:4" x14ac:dyDescent="0.25">
      <c r="A39" s="108" t="s">
        <v>30</v>
      </c>
      <c r="B39" s="3">
        <v>303000</v>
      </c>
      <c r="C39" s="3">
        <v>222000</v>
      </c>
      <c r="D39" s="3">
        <v>45000</v>
      </c>
    </row>
    <row r="40" spans="1:4" x14ac:dyDescent="0.25">
      <c r="A40" s="108" t="s">
        <v>31</v>
      </c>
      <c r="B40" s="3">
        <v>80224</v>
      </c>
      <c r="C40" s="3">
        <v>63000</v>
      </c>
      <c r="D40" s="3">
        <v>60000</v>
      </c>
    </row>
    <row r="41" spans="1:4" x14ac:dyDescent="0.25">
      <c r="A41" s="108" t="s">
        <v>32</v>
      </c>
      <c r="B41" s="3">
        <v>0</v>
      </c>
      <c r="C41" s="3">
        <v>0</v>
      </c>
      <c r="D41" s="3">
        <v>0</v>
      </c>
    </row>
    <row r="42" spans="1:4" x14ac:dyDescent="0.25">
      <c r="A42" s="108" t="s">
        <v>33</v>
      </c>
      <c r="B42" s="3">
        <v>1710507</v>
      </c>
      <c r="C42" s="3">
        <v>889811</v>
      </c>
      <c r="D42" s="3">
        <v>615360</v>
      </c>
    </row>
    <row r="43" spans="1:4" x14ac:dyDescent="0.25">
      <c r="A43" s="108" t="s">
        <v>34</v>
      </c>
      <c r="B43" s="3">
        <v>16087083</v>
      </c>
      <c r="C43" s="3">
        <v>14678325</v>
      </c>
      <c r="D43" s="3">
        <v>13808437</v>
      </c>
    </row>
    <row r="44" spans="1:4" x14ac:dyDescent="0.25">
      <c r="A44" s="108" t="s">
        <v>35</v>
      </c>
      <c r="B44" s="3">
        <v>267450</v>
      </c>
      <c r="C44" s="3">
        <v>238450</v>
      </c>
      <c r="D44" s="3">
        <v>249450</v>
      </c>
    </row>
    <row r="45" spans="1:4" x14ac:dyDescent="0.25">
      <c r="A45" s="108" t="s">
        <v>36</v>
      </c>
      <c r="B45" s="3">
        <v>0</v>
      </c>
      <c r="C45" s="3">
        <v>0</v>
      </c>
      <c r="D45" s="3">
        <v>0</v>
      </c>
    </row>
    <row r="46" spans="1:4" x14ac:dyDescent="0.25">
      <c r="A46" s="108" t="s">
        <v>37</v>
      </c>
      <c r="B46" s="3">
        <v>3268987</v>
      </c>
      <c r="C46" s="3">
        <v>3096405</v>
      </c>
      <c r="D46" s="3">
        <v>2928932</v>
      </c>
    </row>
    <row r="47" spans="1:4" x14ac:dyDescent="0.25">
      <c r="A47" s="108" t="s">
        <v>38</v>
      </c>
      <c r="B47" s="3">
        <v>1489580</v>
      </c>
      <c r="C47" s="3">
        <v>1374080</v>
      </c>
      <c r="D47" s="3">
        <v>1273080</v>
      </c>
    </row>
    <row r="48" spans="1:4" x14ac:dyDescent="0.25">
      <c r="A48" s="108" t="s">
        <v>404</v>
      </c>
      <c r="B48" s="3">
        <v>35968331</v>
      </c>
      <c r="C48" s="3">
        <v>33360071</v>
      </c>
      <c r="D48" s="3">
        <v>32485259</v>
      </c>
    </row>
    <row r="49" spans="1:4" x14ac:dyDescent="0.25">
      <c r="A49" s="108" t="s">
        <v>405</v>
      </c>
      <c r="B49" s="3"/>
      <c r="C49" s="3"/>
      <c r="D49" s="3"/>
    </row>
    <row r="50" spans="1:4" x14ac:dyDescent="0.25">
      <c r="A50" s="109" t="s">
        <v>39</v>
      </c>
      <c r="B50" s="4">
        <v>213900</v>
      </c>
      <c r="C50" s="4">
        <v>187400</v>
      </c>
      <c r="D50" s="4">
        <v>183000</v>
      </c>
    </row>
    <row r="51" spans="1:4" x14ac:dyDescent="0.25">
      <c r="A51" s="2" t="s">
        <v>40</v>
      </c>
      <c r="B51" s="3">
        <v>5715000</v>
      </c>
      <c r="C51" s="11">
        <v>3390700</v>
      </c>
      <c r="D51" s="11">
        <v>2934100</v>
      </c>
    </row>
    <row r="52" spans="1:4" x14ac:dyDescent="0.25">
      <c r="A52" s="108" t="s">
        <v>41</v>
      </c>
      <c r="B52" s="3">
        <v>0</v>
      </c>
      <c r="C52" s="3">
        <v>0</v>
      </c>
      <c r="D52" s="3">
        <v>0</v>
      </c>
    </row>
    <row r="53" spans="1:4" ht="24" x14ac:dyDescent="0.25">
      <c r="A53" s="108" t="s">
        <v>42</v>
      </c>
      <c r="B53" s="3">
        <v>0</v>
      </c>
      <c r="C53" s="3">
        <v>0</v>
      </c>
      <c r="D53" s="3">
        <v>0</v>
      </c>
    </row>
    <row r="54" spans="1:4" x14ac:dyDescent="0.25">
      <c r="A54" s="108" t="s">
        <v>406</v>
      </c>
      <c r="B54" s="3">
        <v>5928900</v>
      </c>
      <c r="C54" s="3">
        <v>3578100</v>
      </c>
      <c r="D54" s="3">
        <v>3117100</v>
      </c>
    </row>
    <row r="55" spans="1:4" x14ac:dyDescent="0.25">
      <c r="A55" s="108" t="s">
        <v>407</v>
      </c>
      <c r="B55" s="3">
        <v>250000</v>
      </c>
      <c r="C55" s="3">
        <v>0</v>
      </c>
      <c r="D55" s="3">
        <v>0</v>
      </c>
    </row>
    <row r="56" spans="1:4" x14ac:dyDescent="0.25">
      <c r="A56" s="109" t="s">
        <v>408</v>
      </c>
      <c r="B56" s="4">
        <v>260100</v>
      </c>
      <c r="C56" s="4">
        <v>250100</v>
      </c>
      <c r="D56" s="4">
        <v>250100</v>
      </c>
    </row>
    <row r="57" spans="1:4" x14ac:dyDescent="0.25">
      <c r="A57" s="2" t="s">
        <v>43</v>
      </c>
      <c r="B57" s="5">
        <v>119118319</v>
      </c>
      <c r="C57" s="5">
        <v>114463716</v>
      </c>
      <c r="D57" s="5">
        <v>113324634</v>
      </c>
    </row>
    <row r="58" spans="1:4" x14ac:dyDescent="0.25">
      <c r="A58" s="2" t="s">
        <v>44</v>
      </c>
      <c r="B58" s="5">
        <v>3910881</v>
      </c>
      <c r="C58" s="5">
        <v>3863984</v>
      </c>
      <c r="D58" s="5">
        <v>3933966</v>
      </c>
    </row>
    <row r="59" spans="1:4" x14ac:dyDescent="0.25">
      <c r="A59" s="111" t="s">
        <v>45</v>
      </c>
      <c r="B59" s="7"/>
      <c r="C59" s="7"/>
      <c r="D59" s="7"/>
    </row>
    <row r="60" spans="1:4" x14ac:dyDescent="0.25">
      <c r="A60" s="112" t="s">
        <v>46</v>
      </c>
      <c r="B60" s="8">
        <v>50</v>
      </c>
      <c r="C60" s="8">
        <v>50</v>
      </c>
      <c r="D60" s="8">
        <v>50</v>
      </c>
    </row>
    <row r="61" spans="1:4" x14ac:dyDescent="0.25">
      <c r="A61" s="2" t="s">
        <v>47</v>
      </c>
      <c r="B61" s="3">
        <v>78200</v>
      </c>
      <c r="C61" s="11">
        <v>32000</v>
      </c>
      <c r="D61" s="11">
        <v>0</v>
      </c>
    </row>
    <row r="62" spans="1:4" x14ac:dyDescent="0.25">
      <c r="A62" s="108" t="s">
        <v>48</v>
      </c>
      <c r="B62" s="3">
        <v>0</v>
      </c>
      <c r="C62" s="3">
        <v>0</v>
      </c>
      <c r="D62" s="3">
        <v>0</v>
      </c>
    </row>
    <row r="63" spans="1:4" x14ac:dyDescent="0.25">
      <c r="A63" s="108" t="s">
        <v>49</v>
      </c>
      <c r="B63" s="3">
        <v>-78150</v>
      </c>
      <c r="C63" s="3">
        <v>-31950</v>
      </c>
      <c r="D63" s="3">
        <v>50</v>
      </c>
    </row>
    <row r="64" spans="1:4" x14ac:dyDescent="0.25">
      <c r="A64" s="108" t="s">
        <v>50</v>
      </c>
      <c r="B64" s="3"/>
      <c r="C64" s="3"/>
      <c r="D64" s="3"/>
    </row>
    <row r="65" spans="1:4" x14ac:dyDescent="0.25">
      <c r="A65" s="112" t="s">
        <v>51</v>
      </c>
      <c r="B65" s="8">
        <v>0</v>
      </c>
      <c r="C65" s="8">
        <v>0</v>
      </c>
      <c r="D65" s="8">
        <v>0</v>
      </c>
    </row>
    <row r="66" spans="1:4" x14ac:dyDescent="0.25">
      <c r="A66" s="2" t="s">
        <v>52</v>
      </c>
      <c r="B66" s="3">
        <v>0</v>
      </c>
      <c r="C66" s="11">
        <v>0</v>
      </c>
      <c r="D66" s="11">
        <v>0</v>
      </c>
    </row>
    <row r="67" spans="1:4" x14ac:dyDescent="0.25">
      <c r="A67" s="108" t="s">
        <v>53</v>
      </c>
      <c r="B67" s="3">
        <v>0</v>
      </c>
      <c r="C67" s="3">
        <v>0</v>
      </c>
      <c r="D67" s="3">
        <v>0</v>
      </c>
    </row>
    <row r="68" spans="1:4" x14ac:dyDescent="0.25">
      <c r="A68" s="108" t="s">
        <v>54</v>
      </c>
      <c r="B68" s="3"/>
      <c r="C68" s="3"/>
      <c r="D68" s="3"/>
    </row>
    <row r="69" spans="1:4" x14ac:dyDescent="0.25">
      <c r="A69" s="112" t="s">
        <v>55</v>
      </c>
      <c r="B69" s="8">
        <v>0</v>
      </c>
      <c r="C69" s="8">
        <v>0</v>
      </c>
      <c r="D69" s="8">
        <v>0</v>
      </c>
    </row>
    <row r="70" spans="1:4" x14ac:dyDescent="0.25">
      <c r="A70" s="2" t="s">
        <v>56</v>
      </c>
      <c r="B70" s="3">
        <v>0</v>
      </c>
      <c r="C70" s="11">
        <v>0</v>
      </c>
      <c r="D70" s="11">
        <v>0</v>
      </c>
    </row>
    <row r="71" spans="1:4" x14ac:dyDescent="0.25">
      <c r="A71" s="108" t="s">
        <v>353</v>
      </c>
      <c r="B71" s="3">
        <v>0</v>
      </c>
      <c r="C71" s="3">
        <v>0</v>
      </c>
      <c r="D71" s="3">
        <v>0</v>
      </c>
    </row>
    <row r="72" spans="1:4" x14ac:dyDescent="0.25">
      <c r="A72" s="108" t="s">
        <v>57</v>
      </c>
      <c r="B72" s="3">
        <v>3832731</v>
      </c>
      <c r="C72" s="3">
        <v>3832034</v>
      </c>
      <c r="D72" s="3">
        <v>3934016</v>
      </c>
    </row>
    <row r="73" spans="1:4" ht="24" x14ac:dyDescent="0.25">
      <c r="A73" s="113" t="s">
        <v>58</v>
      </c>
      <c r="B73" s="8">
        <v>4675731</v>
      </c>
      <c r="C73" s="8">
        <v>4787034</v>
      </c>
      <c r="D73" s="8">
        <v>4889016</v>
      </c>
    </row>
    <row r="74" spans="1:4" x14ac:dyDescent="0.25">
      <c r="A74" s="115" t="s">
        <v>59</v>
      </c>
      <c r="B74" s="116">
        <v>-843000</v>
      </c>
      <c r="C74" s="116">
        <v>-955000</v>
      </c>
      <c r="D74" s="116">
        <v>-955000</v>
      </c>
    </row>
    <row r="75" spans="1:4" ht="24" x14ac:dyDescent="0.25">
      <c r="A75" s="114" t="s">
        <v>386</v>
      </c>
      <c r="B75" s="3">
        <v>843000</v>
      </c>
      <c r="C75" s="3">
        <v>955000</v>
      </c>
      <c r="D75" s="3">
        <v>955000</v>
      </c>
    </row>
    <row r="76" spans="1:4" x14ac:dyDescent="0.25">
      <c r="A76" s="115" t="s">
        <v>387</v>
      </c>
      <c r="B76" s="116">
        <v>0</v>
      </c>
      <c r="C76" s="116">
        <v>0</v>
      </c>
      <c r="D76" s="11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F12A-BCEF-4122-80A9-588C0670CC79}">
  <dimension ref="A1:M21"/>
  <sheetViews>
    <sheetView workbookViewId="0">
      <selection activeCell="K25" sqref="K25"/>
    </sheetView>
  </sheetViews>
  <sheetFormatPr defaultColWidth="8.7265625" defaultRowHeight="12.6" x14ac:dyDescent="0.3"/>
  <cols>
    <col min="1" max="1" width="14.08984375" style="121" customWidth="1"/>
    <col min="2" max="16384" width="8.7265625" style="121"/>
  </cols>
  <sheetData>
    <row r="1" spans="1:13" ht="24" x14ac:dyDescent="0.3">
      <c r="A1" s="162" t="s">
        <v>75</v>
      </c>
      <c r="B1" s="131" t="s">
        <v>76</v>
      </c>
      <c r="C1" s="165" t="s">
        <v>62</v>
      </c>
      <c r="D1" s="166"/>
      <c r="E1" s="167"/>
      <c r="F1" s="132" t="s">
        <v>76</v>
      </c>
      <c r="G1" s="165" t="s">
        <v>62</v>
      </c>
      <c r="H1" s="166"/>
      <c r="I1" s="167"/>
      <c r="J1" s="132" t="s">
        <v>76</v>
      </c>
      <c r="K1" s="165" t="s">
        <v>62</v>
      </c>
      <c r="L1" s="166"/>
      <c r="M1" s="167"/>
    </row>
    <row r="2" spans="1:13" x14ac:dyDescent="0.3">
      <c r="A2" s="163"/>
      <c r="B2" s="168">
        <v>2026</v>
      </c>
      <c r="C2" s="168"/>
      <c r="D2" s="168"/>
      <c r="E2" s="169"/>
      <c r="F2" s="170">
        <v>2027</v>
      </c>
      <c r="G2" s="168"/>
      <c r="H2" s="168"/>
      <c r="I2" s="169"/>
      <c r="J2" s="170">
        <v>2028</v>
      </c>
      <c r="K2" s="168"/>
      <c r="L2" s="168"/>
      <c r="M2" s="169"/>
    </row>
    <row r="3" spans="1:13" ht="36" x14ac:dyDescent="0.3">
      <c r="A3" s="164"/>
      <c r="B3" s="133" t="s">
        <v>67</v>
      </c>
      <c r="C3" s="134" t="s">
        <v>77</v>
      </c>
      <c r="D3" s="135" t="s">
        <v>78</v>
      </c>
      <c r="E3" s="136" t="s">
        <v>79</v>
      </c>
      <c r="F3" s="137" t="s">
        <v>67</v>
      </c>
      <c r="G3" s="135" t="s">
        <v>80</v>
      </c>
      <c r="H3" s="135" t="s">
        <v>81</v>
      </c>
      <c r="I3" s="136" t="s">
        <v>82</v>
      </c>
      <c r="J3" s="137" t="s">
        <v>67</v>
      </c>
      <c r="K3" s="135" t="s">
        <v>80</v>
      </c>
      <c r="L3" s="135" t="s">
        <v>81</v>
      </c>
      <c r="M3" s="136" t="s">
        <v>82</v>
      </c>
    </row>
    <row r="4" spans="1:13" ht="24.6" x14ac:dyDescent="0.3">
      <c r="A4" s="122" t="s">
        <v>68</v>
      </c>
      <c r="B4" s="25"/>
      <c r="C4" s="118"/>
      <c r="D4" s="118"/>
      <c r="E4" s="119"/>
      <c r="F4" s="120"/>
      <c r="G4" s="118"/>
      <c r="H4" s="118"/>
      <c r="I4" s="119"/>
      <c r="J4" s="120"/>
      <c r="K4" s="118"/>
      <c r="L4" s="118"/>
      <c r="M4" s="119"/>
    </row>
    <row r="5" spans="1:13" ht="36.6" x14ac:dyDescent="0.3">
      <c r="A5" s="123" t="s">
        <v>354</v>
      </c>
      <c r="B5" s="26">
        <v>0</v>
      </c>
      <c r="C5" s="27">
        <v>0</v>
      </c>
      <c r="D5" s="27">
        <v>0</v>
      </c>
      <c r="E5" s="28">
        <v>0</v>
      </c>
      <c r="F5" s="29">
        <v>0</v>
      </c>
      <c r="G5" s="27">
        <v>0</v>
      </c>
      <c r="H5" s="27">
        <v>0</v>
      </c>
      <c r="I5" s="28">
        <v>0</v>
      </c>
      <c r="J5" s="29">
        <v>0</v>
      </c>
      <c r="K5" s="27">
        <v>0</v>
      </c>
      <c r="L5" s="27">
        <v>0</v>
      </c>
      <c r="M5" s="28">
        <v>0</v>
      </c>
    </row>
    <row r="6" spans="1:13" ht="36.6" x14ac:dyDescent="0.3">
      <c r="A6" s="124" t="s">
        <v>355</v>
      </c>
      <c r="B6" s="26">
        <v>69000</v>
      </c>
      <c r="C6" s="30">
        <v>0</v>
      </c>
      <c r="D6" s="30">
        <v>0</v>
      </c>
      <c r="E6" s="31">
        <v>69000</v>
      </c>
      <c r="F6" s="32">
        <v>68000</v>
      </c>
      <c r="G6" s="30">
        <v>0</v>
      </c>
      <c r="H6" s="30">
        <v>0</v>
      </c>
      <c r="I6" s="31">
        <v>68000</v>
      </c>
      <c r="J6" s="32">
        <v>68000</v>
      </c>
      <c r="K6" s="30">
        <v>0</v>
      </c>
      <c r="L6" s="30">
        <v>0</v>
      </c>
      <c r="M6" s="31">
        <v>68000</v>
      </c>
    </row>
    <row r="7" spans="1:13" ht="24.6" x14ac:dyDescent="0.3">
      <c r="A7" s="124" t="s">
        <v>356</v>
      </c>
      <c r="B7" s="26">
        <v>0</v>
      </c>
      <c r="C7" s="30">
        <v>0</v>
      </c>
      <c r="D7" s="30">
        <v>0</v>
      </c>
      <c r="E7" s="31">
        <v>0</v>
      </c>
      <c r="F7" s="32">
        <v>0</v>
      </c>
      <c r="G7" s="30">
        <v>0</v>
      </c>
      <c r="H7" s="30">
        <v>0</v>
      </c>
      <c r="I7" s="31">
        <v>0</v>
      </c>
      <c r="J7" s="32">
        <v>0</v>
      </c>
      <c r="K7" s="30">
        <v>0</v>
      </c>
      <c r="L7" s="30">
        <v>0</v>
      </c>
      <c r="M7" s="31">
        <v>0</v>
      </c>
    </row>
    <row r="8" spans="1:13" ht="24.6" x14ac:dyDescent="0.3">
      <c r="A8" s="124" t="s">
        <v>357</v>
      </c>
      <c r="B8" s="26">
        <v>0</v>
      </c>
      <c r="C8" s="30">
        <v>0</v>
      </c>
      <c r="D8" s="30">
        <v>0</v>
      </c>
      <c r="E8" s="31">
        <v>0</v>
      </c>
      <c r="F8" s="32">
        <v>0</v>
      </c>
      <c r="G8" s="30">
        <v>0</v>
      </c>
      <c r="H8" s="30">
        <v>0</v>
      </c>
      <c r="I8" s="31">
        <v>0</v>
      </c>
      <c r="J8" s="32">
        <v>0</v>
      </c>
      <c r="K8" s="30">
        <v>0</v>
      </c>
      <c r="L8" s="30">
        <v>0</v>
      </c>
      <c r="M8" s="31">
        <v>0</v>
      </c>
    </row>
    <row r="9" spans="1:13" ht="36.6" x14ac:dyDescent="0.3">
      <c r="A9" s="124" t="s">
        <v>358</v>
      </c>
      <c r="B9" s="26">
        <v>200000</v>
      </c>
      <c r="C9" s="30">
        <v>0</v>
      </c>
      <c r="D9" s="30">
        <v>0</v>
      </c>
      <c r="E9" s="31">
        <v>200000</v>
      </c>
      <c r="F9" s="32">
        <v>400000</v>
      </c>
      <c r="G9" s="30">
        <v>0</v>
      </c>
      <c r="H9" s="30">
        <v>0</v>
      </c>
      <c r="I9" s="31">
        <v>400000</v>
      </c>
      <c r="J9" s="32">
        <v>350000</v>
      </c>
      <c r="K9" s="30">
        <v>0</v>
      </c>
      <c r="L9" s="30">
        <v>0</v>
      </c>
      <c r="M9" s="31">
        <v>350000</v>
      </c>
    </row>
    <row r="10" spans="1:13" ht="36.6" x14ac:dyDescent="0.3">
      <c r="A10" s="125" t="s">
        <v>69</v>
      </c>
      <c r="B10" s="33">
        <v>269000</v>
      </c>
      <c r="C10" s="34">
        <v>0</v>
      </c>
      <c r="D10" s="34">
        <v>0</v>
      </c>
      <c r="E10" s="35">
        <v>269000</v>
      </c>
      <c r="F10" s="33">
        <v>468000</v>
      </c>
      <c r="G10" s="34">
        <v>0</v>
      </c>
      <c r="H10" s="34">
        <v>0</v>
      </c>
      <c r="I10" s="35">
        <v>468000</v>
      </c>
      <c r="J10" s="33">
        <v>418000</v>
      </c>
      <c r="K10" s="34">
        <v>0</v>
      </c>
      <c r="L10" s="34">
        <v>0</v>
      </c>
      <c r="M10" s="35">
        <v>418000</v>
      </c>
    </row>
    <row r="11" spans="1:13" ht="24.6" x14ac:dyDescent="0.3">
      <c r="A11" s="122" t="s">
        <v>70</v>
      </c>
      <c r="B11" s="36"/>
      <c r="C11" s="37"/>
      <c r="D11" s="38"/>
      <c r="E11" s="39"/>
      <c r="F11" s="40"/>
      <c r="G11" s="38"/>
      <c r="H11" s="38"/>
      <c r="I11" s="39"/>
      <c r="J11" s="40"/>
      <c r="K11" s="38"/>
      <c r="L11" s="38"/>
      <c r="M11" s="39"/>
    </row>
    <row r="12" spans="1:13" x14ac:dyDescent="0.3">
      <c r="A12" s="126" t="s">
        <v>359</v>
      </c>
      <c r="B12" s="26">
        <v>650000</v>
      </c>
      <c r="C12" s="38">
        <v>0</v>
      </c>
      <c r="D12" s="41">
        <v>0</v>
      </c>
      <c r="E12" s="39">
        <v>650000</v>
      </c>
      <c r="F12" s="40">
        <v>1550000</v>
      </c>
      <c r="G12" s="38">
        <v>0</v>
      </c>
      <c r="H12" s="38">
        <v>0</v>
      </c>
      <c r="I12" s="39">
        <v>1550000</v>
      </c>
      <c r="J12" s="40">
        <v>1450000</v>
      </c>
      <c r="K12" s="38">
        <v>0</v>
      </c>
      <c r="L12" s="38">
        <v>0</v>
      </c>
      <c r="M12" s="28">
        <v>1450000</v>
      </c>
    </row>
    <row r="13" spans="1:13" ht="24.6" x14ac:dyDescent="0.3">
      <c r="A13" s="124" t="s">
        <v>360</v>
      </c>
      <c r="B13" s="26">
        <v>2429650</v>
      </c>
      <c r="C13" s="30">
        <v>1242000</v>
      </c>
      <c r="D13" s="30">
        <v>0</v>
      </c>
      <c r="E13" s="31">
        <v>1187650</v>
      </c>
      <c r="F13" s="32">
        <v>840950</v>
      </c>
      <c r="G13" s="30"/>
      <c r="H13" s="30">
        <v>0</v>
      </c>
      <c r="I13" s="31">
        <v>840950</v>
      </c>
      <c r="J13" s="32">
        <v>499700</v>
      </c>
      <c r="K13" s="30">
        <v>0</v>
      </c>
      <c r="L13" s="30">
        <v>0</v>
      </c>
      <c r="M13" s="31">
        <v>499700</v>
      </c>
    </row>
    <row r="14" spans="1:13" ht="24.6" x14ac:dyDescent="0.3">
      <c r="A14" s="124" t="s">
        <v>361</v>
      </c>
      <c r="B14" s="26">
        <v>1015000</v>
      </c>
      <c r="C14" s="30">
        <v>0</v>
      </c>
      <c r="D14" s="30">
        <v>0</v>
      </c>
      <c r="E14" s="31">
        <v>1015000</v>
      </c>
      <c r="F14" s="32">
        <v>5000</v>
      </c>
      <c r="G14" s="30">
        <v>0</v>
      </c>
      <c r="H14" s="30">
        <v>0</v>
      </c>
      <c r="I14" s="31">
        <v>5000</v>
      </c>
      <c r="J14" s="32">
        <v>5000</v>
      </c>
      <c r="K14" s="30">
        <v>0</v>
      </c>
      <c r="L14" s="30">
        <v>0</v>
      </c>
      <c r="M14" s="31">
        <v>5000</v>
      </c>
    </row>
    <row r="15" spans="1:13" ht="48.6" x14ac:dyDescent="0.3">
      <c r="A15" s="124" t="s">
        <v>418</v>
      </c>
      <c r="B15" s="26">
        <v>20000</v>
      </c>
      <c r="C15" s="30">
        <v>0</v>
      </c>
      <c r="D15" s="30">
        <v>0</v>
      </c>
      <c r="E15" s="31">
        <v>20000</v>
      </c>
      <c r="F15" s="32">
        <v>0</v>
      </c>
      <c r="G15" s="30">
        <v>0</v>
      </c>
      <c r="H15" s="30">
        <v>0</v>
      </c>
      <c r="I15" s="31">
        <v>0</v>
      </c>
      <c r="J15" s="32">
        <v>0</v>
      </c>
      <c r="K15" s="30">
        <v>0</v>
      </c>
      <c r="L15" s="30">
        <v>0</v>
      </c>
      <c r="M15" s="31">
        <v>0</v>
      </c>
    </row>
    <row r="16" spans="1:13" x14ac:dyDescent="0.3">
      <c r="A16" s="124" t="s">
        <v>363</v>
      </c>
      <c r="B16" s="26">
        <v>1090000</v>
      </c>
      <c r="C16" s="30">
        <v>0</v>
      </c>
      <c r="D16" s="30">
        <v>0</v>
      </c>
      <c r="E16" s="31">
        <v>1090000</v>
      </c>
      <c r="F16" s="32">
        <v>1095000</v>
      </c>
      <c r="G16" s="30">
        <v>0</v>
      </c>
      <c r="H16" s="30">
        <v>0</v>
      </c>
      <c r="I16" s="31">
        <v>1095000</v>
      </c>
      <c r="J16" s="32">
        <v>255000</v>
      </c>
      <c r="K16" s="30">
        <v>0</v>
      </c>
      <c r="L16" s="30">
        <v>0</v>
      </c>
      <c r="M16" s="31">
        <v>255000</v>
      </c>
    </row>
    <row r="17" spans="1:13" ht="24.6" x14ac:dyDescent="0.3">
      <c r="A17" s="124" t="s">
        <v>364</v>
      </c>
      <c r="B17" s="26">
        <v>2000000</v>
      </c>
      <c r="C17" s="30">
        <v>0</v>
      </c>
      <c r="D17" s="30">
        <v>0</v>
      </c>
      <c r="E17" s="31">
        <v>2000000</v>
      </c>
      <c r="F17" s="32">
        <v>0</v>
      </c>
      <c r="G17" s="30">
        <v>0</v>
      </c>
      <c r="H17" s="30">
        <v>0</v>
      </c>
      <c r="I17" s="31">
        <v>0</v>
      </c>
      <c r="J17" s="32">
        <v>0</v>
      </c>
      <c r="K17" s="30">
        <v>0</v>
      </c>
      <c r="L17" s="30">
        <v>0</v>
      </c>
      <c r="M17" s="31">
        <v>0</v>
      </c>
    </row>
    <row r="18" spans="1:13" ht="36.6" x14ac:dyDescent="0.3">
      <c r="A18" s="124" t="s">
        <v>365</v>
      </c>
      <c r="B18" s="26">
        <v>0</v>
      </c>
      <c r="C18" s="30">
        <v>0</v>
      </c>
      <c r="D18" s="30">
        <v>0</v>
      </c>
      <c r="E18" s="31">
        <v>0</v>
      </c>
      <c r="F18" s="32">
        <v>0</v>
      </c>
      <c r="G18" s="30">
        <v>0</v>
      </c>
      <c r="H18" s="30">
        <v>0</v>
      </c>
      <c r="I18" s="31">
        <v>0</v>
      </c>
      <c r="J18" s="32">
        <v>0</v>
      </c>
      <c r="K18" s="30">
        <v>0</v>
      </c>
      <c r="L18" s="30">
        <v>0</v>
      </c>
      <c r="M18" s="31">
        <v>0</v>
      </c>
    </row>
    <row r="19" spans="1:13" ht="36.6" x14ac:dyDescent="0.3">
      <c r="A19" s="125" t="s">
        <v>71</v>
      </c>
      <c r="B19" s="42">
        <v>7204650</v>
      </c>
      <c r="C19" s="34">
        <v>1242000</v>
      </c>
      <c r="D19" s="34">
        <v>0</v>
      </c>
      <c r="E19" s="35">
        <v>5962650</v>
      </c>
      <c r="F19" s="33">
        <v>3490950</v>
      </c>
      <c r="G19" s="34">
        <v>0</v>
      </c>
      <c r="H19" s="34">
        <v>0</v>
      </c>
      <c r="I19" s="35">
        <v>3490950</v>
      </c>
      <c r="J19" s="33">
        <v>2209700</v>
      </c>
      <c r="K19" s="34">
        <v>0</v>
      </c>
      <c r="L19" s="34">
        <v>0</v>
      </c>
      <c r="M19" s="35">
        <v>2209700</v>
      </c>
    </row>
    <row r="20" spans="1:13" ht="24.6" x14ac:dyDescent="0.3">
      <c r="A20" s="127" t="s">
        <v>72</v>
      </c>
      <c r="B20" s="43">
        <v>0</v>
      </c>
      <c r="C20" s="44">
        <v>0</v>
      </c>
      <c r="D20" s="44">
        <v>0</v>
      </c>
      <c r="E20" s="45">
        <v>0</v>
      </c>
      <c r="F20" s="46">
        <v>0</v>
      </c>
      <c r="G20" s="44">
        <v>0</v>
      </c>
      <c r="H20" s="44">
        <v>0</v>
      </c>
      <c r="I20" s="45">
        <v>0</v>
      </c>
      <c r="J20" s="46">
        <v>0</v>
      </c>
      <c r="K20" s="44">
        <v>0</v>
      </c>
      <c r="L20" s="44">
        <v>0</v>
      </c>
      <c r="M20" s="45">
        <v>0</v>
      </c>
    </row>
    <row r="21" spans="1:13" ht="13.2" thickBot="1" x14ac:dyDescent="0.35">
      <c r="A21" s="138" t="s">
        <v>73</v>
      </c>
      <c r="B21" s="139">
        <v>7473650</v>
      </c>
      <c r="C21" s="140">
        <v>1242000</v>
      </c>
      <c r="D21" s="140">
        <v>0</v>
      </c>
      <c r="E21" s="141">
        <v>6231650</v>
      </c>
      <c r="F21" s="142">
        <v>3958950</v>
      </c>
      <c r="G21" s="140">
        <v>0</v>
      </c>
      <c r="H21" s="140">
        <v>0</v>
      </c>
      <c r="I21" s="141">
        <v>3958950</v>
      </c>
      <c r="J21" s="142">
        <v>2627700</v>
      </c>
      <c r="K21" s="140">
        <v>0</v>
      </c>
      <c r="L21" s="140">
        <v>0</v>
      </c>
      <c r="M21" s="141">
        <v>2627700</v>
      </c>
    </row>
  </sheetData>
  <mergeCells count="7">
    <mergeCell ref="A1:A3"/>
    <mergeCell ref="C1:E1"/>
    <mergeCell ref="G1:I1"/>
    <mergeCell ref="K1:M1"/>
    <mergeCell ref="B2:E2"/>
    <mergeCell ref="F2:I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B381-1934-4317-BF3E-D789793C0524}">
  <dimension ref="A1:I102"/>
  <sheetViews>
    <sheetView zoomScaleNormal="100" workbookViewId="0">
      <selection activeCell="H10" sqref="H10"/>
    </sheetView>
  </sheetViews>
  <sheetFormatPr defaultColWidth="8.7265625" defaultRowHeight="12" x14ac:dyDescent="0.25"/>
  <cols>
    <col min="1" max="1" width="2.7265625" style="48" bestFit="1" customWidth="1"/>
    <col min="2" max="2" width="4.36328125" style="48" bestFit="1" customWidth="1"/>
    <col min="3" max="3" width="50.6328125" style="83" customWidth="1"/>
    <col min="4" max="4" width="9.6328125" style="48" customWidth="1"/>
    <col min="5" max="5" width="8.7265625" style="48"/>
    <col min="6" max="6" width="2.7265625" style="48" bestFit="1" customWidth="1"/>
    <col min="7" max="7" width="4.36328125" style="48" bestFit="1" customWidth="1"/>
    <col min="8" max="8" width="50.6328125" style="48" customWidth="1"/>
    <col min="9" max="9" width="9.6328125" style="48" customWidth="1"/>
    <col min="10" max="16384" width="8.7265625" style="48"/>
  </cols>
  <sheetData>
    <row r="1" spans="1:9" ht="24" x14ac:dyDescent="0.25">
      <c r="A1" s="47" t="s">
        <v>83</v>
      </c>
      <c r="B1" s="47" t="s">
        <v>187</v>
      </c>
      <c r="C1" s="47" t="s">
        <v>84</v>
      </c>
      <c r="D1" s="73" t="s">
        <v>419</v>
      </c>
      <c r="F1" s="47" t="s">
        <v>83</v>
      </c>
      <c r="G1" s="47" t="s">
        <v>187</v>
      </c>
      <c r="H1" s="47" t="s">
        <v>84</v>
      </c>
      <c r="I1" s="53" t="s">
        <v>420</v>
      </c>
    </row>
    <row r="2" spans="1:9" x14ac:dyDescent="0.25">
      <c r="A2" s="49" t="s">
        <v>188</v>
      </c>
      <c r="B2" s="49" t="s">
        <v>87</v>
      </c>
      <c r="C2" s="50" t="s">
        <v>189</v>
      </c>
      <c r="D2" s="74">
        <v>0</v>
      </c>
      <c r="F2" s="49" t="s">
        <v>86</v>
      </c>
      <c r="G2" s="49" t="s">
        <v>87</v>
      </c>
      <c r="H2" s="50" t="s">
        <v>88</v>
      </c>
      <c r="I2" s="74">
        <v>112359458</v>
      </c>
    </row>
    <row r="3" spans="1:9" x14ac:dyDescent="0.25">
      <c r="A3" s="49" t="s">
        <v>188</v>
      </c>
      <c r="B3" s="49" t="s">
        <v>89</v>
      </c>
      <c r="C3" s="69" t="s">
        <v>190</v>
      </c>
      <c r="D3" s="75">
        <v>0</v>
      </c>
      <c r="F3" s="49" t="s">
        <v>86</v>
      </c>
      <c r="G3" s="49" t="s">
        <v>89</v>
      </c>
      <c r="H3" s="69" t="s">
        <v>90</v>
      </c>
      <c r="I3" s="75">
        <v>68684148</v>
      </c>
    </row>
    <row r="4" spans="1:9" x14ac:dyDescent="0.25">
      <c r="A4" s="49" t="s">
        <v>188</v>
      </c>
      <c r="B4" s="49" t="s">
        <v>91</v>
      </c>
      <c r="C4" s="51" t="s">
        <v>191</v>
      </c>
      <c r="D4" s="153">
        <v>0</v>
      </c>
      <c r="F4" s="49" t="s">
        <v>86</v>
      </c>
      <c r="G4" s="49" t="s">
        <v>91</v>
      </c>
      <c r="H4" s="51" t="s">
        <v>92</v>
      </c>
      <c r="I4" s="79">
        <v>54627671</v>
      </c>
    </row>
    <row r="5" spans="1:9" x14ac:dyDescent="0.25">
      <c r="A5" s="49" t="s">
        <v>188</v>
      </c>
      <c r="B5" s="49" t="s">
        <v>87</v>
      </c>
      <c r="C5" s="50" t="s">
        <v>99</v>
      </c>
      <c r="D5" s="77">
        <v>89179500</v>
      </c>
      <c r="F5" s="49" t="s">
        <v>86</v>
      </c>
      <c r="G5" s="49" t="s">
        <v>91</v>
      </c>
      <c r="H5" s="51" t="s">
        <v>93</v>
      </c>
      <c r="I5" s="79">
        <v>14056477</v>
      </c>
    </row>
    <row r="6" spans="1:9" x14ac:dyDescent="0.25">
      <c r="A6" s="49" t="s">
        <v>188</v>
      </c>
      <c r="B6" s="49" t="s">
        <v>89</v>
      </c>
      <c r="C6" s="69" t="s">
        <v>99</v>
      </c>
      <c r="D6" s="78">
        <v>89179500</v>
      </c>
      <c r="F6" s="49" t="s">
        <v>86</v>
      </c>
      <c r="G6" s="49" t="s">
        <v>89</v>
      </c>
      <c r="H6" s="69" t="s">
        <v>94</v>
      </c>
      <c r="I6" s="78">
        <v>4811333</v>
      </c>
    </row>
    <row r="7" spans="1:9" x14ac:dyDescent="0.25">
      <c r="A7" s="49" t="s">
        <v>188</v>
      </c>
      <c r="B7" s="49" t="s">
        <v>91</v>
      </c>
      <c r="C7" s="51" t="s">
        <v>192</v>
      </c>
      <c r="D7" s="79">
        <v>87922000</v>
      </c>
      <c r="F7" s="49" t="s">
        <v>86</v>
      </c>
      <c r="G7" s="49" t="s">
        <v>91</v>
      </c>
      <c r="H7" s="51" t="s">
        <v>95</v>
      </c>
      <c r="I7" s="79">
        <v>4811333</v>
      </c>
    </row>
    <row r="8" spans="1:9" x14ac:dyDescent="0.25">
      <c r="A8" s="49" t="s">
        <v>188</v>
      </c>
      <c r="B8" s="49" t="s">
        <v>101</v>
      </c>
      <c r="C8" s="52" t="s">
        <v>193</v>
      </c>
      <c r="D8" s="80">
        <v>84797000</v>
      </c>
      <c r="F8" s="49" t="s">
        <v>86</v>
      </c>
      <c r="G8" s="49" t="s">
        <v>89</v>
      </c>
      <c r="H8" s="69" t="s">
        <v>96</v>
      </c>
      <c r="I8" s="75">
        <v>31442777</v>
      </c>
    </row>
    <row r="9" spans="1:9" x14ac:dyDescent="0.25">
      <c r="A9" s="49" t="s">
        <v>188</v>
      </c>
      <c r="B9" s="49" t="s">
        <v>101</v>
      </c>
      <c r="C9" s="52" t="s">
        <v>194</v>
      </c>
      <c r="D9" s="80">
        <v>3125000</v>
      </c>
      <c r="F9" s="49" t="s">
        <v>86</v>
      </c>
      <c r="G9" s="49" t="s">
        <v>91</v>
      </c>
      <c r="H9" s="51" t="s">
        <v>97</v>
      </c>
      <c r="I9" s="79">
        <v>1977947</v>
      </c>
    </row>
    <row r="10" spans="1:9" x14ac:dyDescent="0.25">
      <c r="A10" s="49" t="s">
        <v>188</v>
      </c>
      <c r="B10" s="49" t="s">
        <v>101</v>
      </c>
      <c r="C10" s="52" t="s">
        <v>195</v>
      </c>
      <c r="D10" s="76">
        <v>0</v>
      </c>
      <c r="F10" s="49" t="s">
        <v>86</v>
      </c>
      <c r="G10" s="49" t="s">
        <v>91</v>
      </c>
      <c r="H10" s="51" t="s">
        <v>98</v>
      </c>
      <c r="I10" s="79">
        <v>29464830</v>
      </c>
    </row>
    <row r="11" spans="1:9" x14ac:dyDescent="0.25">
      <c r="A11" s="49" t="s">
        <v>188</v>
      </c>
      <c r="B11" s="49" t="s">
        <v>91</v>
      </c>
      <c r="C11" s="51" t="s">
        <v>196</v>
      </c>
      <c r="D11" s="79">
        <v>0</v>
      </c>
      <c r="F11" s="49" t="s">
        <v>86</v>
      </c>
      <c r="G11" s="49" t="s">
        <v>89</v>
      </c>
      <c r="H11" s="69" t="s">
        <v>99</v>
      </c>
      <c r="I11" s="75">
        <v>6773000</v>
      </c>
    </row>
    <row r="12" spans="1:9" x14ac:dyDescent="0.25">
      <c r="A12" s="49" t="s">
        <v>188</v>
      </c>
      <c r="B12" s="49" t="s">
        <v>101</v>
      </c>
      <c r="C12" s="52" t="s">
        <v>196</v>
      </c>
      <c r="D12" s="76">
        <v>0</v>
      </c>
      <c r="F12" s="49" t="s">
        <v>86</v>
      </c>
      <c r="G12" s="49" t="s">
        <v>91</v>
      </c>
      <c r="H12" s="51" t="s">
        <v>100</v>
      </c>
      <c r="I12" s="79">
        <v>378000</v>
      </c>
    </row>
    <row r="13" spans="1:9" x14ac:dyDescent="0.25">
      <c r="A13" s="49" t="s">
        <v>188</v>
      </c>
      <c r="B13" s="49" t="s">
        <v>91</v>
      </c>
      <c r="C13" s="51" t="s">
        <v>197</v>
      </c>
      <c r="D13" s="79">
        <v>257500</v>
      </c>
      <c r="F13" s="49" t="s">
        <v>86</v>
      </c>
      <c r="G13" s="49" t="s">
        <v>101</v>
      </c>
      <c r="H13" s="52" t="s">
        <v>102</v>
      </c>
      <c r="I13" s="81">
        <v>378000</v>
      </c>
    </row>
    <row r="14" spans="1:9" x14ac:dyDescent="0.25">
      <c r="A14" s="49" t="s">
        <v>188</v>
      </c>
      <c r="B14" s="49" t="s">
        <v>101</v>
      </c>
      <c r="C14" s="52" t="s">
        <v>198</v>
      </c>
      <c r="D14" s="76">
        <v>0</v>
      </c>
      <c r="F14" s="49" t="s">
        <v>86</v>
      </c>
      <c r="G14" s="49" t="s">
        <v>101</v>
      </c>
      <c r="H14" s="52" t="s">
        <v>103</v>
      </c>
      <c r="I14" s="81">
        <v>0</v>
      </c>
    </row>
    <row r="15" spans="1:9" x14ac:dyDescent="0.25">
      <c r="A15" s="49" t="s">
        <v>188</v>
      </c>
      <c r="B15" s="49" t="s">
        <v>101</v>
      </c>
      <c r="C15" s="52" t="s">
        <v>199</v>
      </c>
      <c r="D15" s="76">
        <v>257500</v>
      </c>
      <c r="F15" s="49" t="s">
        <v>86</v>
      </c>
      <c r="G15" s="49" t="s">
        <v>101</v>
      </c>
      <c r="H15" s="52" t="s">
        <v>104</v>
      </c>
      <c r="I15" s="81">
        <v>0</v>
      </c>
    </row>
    <row r="16" spans="1:9" x14ac:dyDescent="0.25">
      <c r="A16" s="49" t="s">
        <v>188</v>
      </c>
      <c r="B16" s="49" t="s">
        <v>91</v>
      </c>
      <c r="C16" s="51" t="s">
        <v>200</v>
      </c>
      <c r="D16" s="79">
        <v>0</v>
      </c>
      <c r="F16" s="49" t="s">
        <v>86</v>
      </c>
      <c r="G16" s="49" t="s">
        <v>91</v>
      </c>
      <c r="H16" s="51" t="s">
        <v>105</v>
      </c>
      <c r="I16" s="79">
        <v>6350000</v>
      </c>
    </row>
    <row r="17" spans="1:9" x14ac:dyDescent="0.25">
      <c r="A17" s="49" t="s">
        <v>188</v>
      </c>
      <c r="B17" s="49" t="s">
        <v>101</v>
      </c>
      <c r="C17" s="52" t="s">
        <v>200</v>
      </c>
      <c r="D17" s="81">
        <v>0</v>
      </c>
      <c r="F17" s="49" t="s">
        <v>86</v>
      </c>
      <c r="G17" s="49" t="s">
        <v>101</v>
      </c>
      <c r="H17" s="52" t="s">
        <v>106</v>
      </c>
      <c r="I17" s="81">
        <v>0</v>
      </c>
    </row>
    <row r="18" spans="1:9" x14ac:dyDescent="0.25">
      <c r="A18" s="49" t="s">
        <v>188</v>
      </c>
      <c r="B18" s="49" t="s">
        <v>91</v>
      </c>
      <c r="C18" s="51" t="s">
        <v>201</v>
      </c>
      <c r="D18" s="153">
        <v>1000000</v>
      </c>
      <c r="F18" s="49" t="s">
        <v>86</v>
      </c>
      <c r="G18" s="49" t="s">
        <v>101</v>
      </c>
      <c r="H18" s="52" t="s">
        <v>107</v>
      </c>
      <c r="I18" s="81">
        <v>6190000</v>
      </c>
    </row>
    <row r="19" spans="1:9" x14ac:dyDescent="0.25">
      <c r="A19" s="49" t="s">
        <v>188</v>
      </c>
      <c r="B19" s="49" t="s">
        <v>101</v>
      </c>
      <c r="C19" s="52" t="s">
        <v>202</v>
      </c>
      <c r="D19" s="76">
        <v>1000000</v>
      </c>
      <c r="F19" s="49" t="s">
        <v>86</v>
      </c>
      <c r="G19" s="49" t="s">
        <v>101</v>
      </c>
      <c r="H19" s="52" t="s">
        <v>108</v>
      </c>
      <c r="I19" s="81">
        <v>160000</v>
      </c>
    </row>
    <row r="20" spans="1:9" x14ac:dyDescent="0.25">
      <c r="A20" s="49" t="s">
        <v>188</v>
      </c>
      <c r="B20" s="49" t="s">
        <v>101</v>
      </c>
      <c r="C20" s="52" t="s">
        <v>203</v>
      </c>
      <c r="D20" s="76">
        <v>0</v>
      </c>
      <c r="F20" s="49" t="s">
        <v>86</v>
      </c>
      <c r="G20" s="49" t="s">
        <v>91</v>
      </c>
      <c r="H20" s="51" t="s">
        <v>109</v>
      </c>
      <c r="I20" s="79">
        <v>0</v>
      </c>
    </row>
    <row r="21" spans="1:9" x14ac:dyDescent="0.25">
      <c r="A21" s="49" t="s">
        <v>188</v>
      </c>
      <c r="B21" s="49" t="s">
        <v>87</v>
      </c>
      <c r="C21" s="50" t="s">
        <v>204</v>
      </c>
      <c r="D21" s="77">
        <v>21697280</v>
      </c>
      <c r="F21" s="49" t="s">
        <v>86</v>
      </c>
      <c r="G21" s="49" t="s">
        <v>101</v>
      </c>
      <c r="H21" s="52" t="s">
        <v>110</v>
      </c>
      <c r="I21" s="81">
        <v>0</v>
      </c>
    </row>
    <row r="22" spans="1:9" x14ac:dyDescent="0.25">
      <c r="A22" s="49" t="s">
        <v>188</v>
      </c>
      <c r="B22" s="49" t="s">
        <v>89</v>
      </c>
      <c r="C22" s="69" t="s">
        <v>205</v>
      </c>
      <c r="D22" s="78">
        <v>21347230</v>
      </c>
      <c r="F22" s="49" t="s">
        <v>86</v>
      </c>
      <c r="G22" s="49" t="s">
        <v>101</v>
      </c>
      <c r="H22" s="52" t="s">
        <v>111</v>
      </c>
      <c r="I22" s="81">
        <v>0</v>
      </c>
    </row>
    <row r="23" spans="1:9" x14ac:dyDescent="0.25">
      <c r="A23" s="49" t="s">
        <v>188</v>
      </c>
      <c r="B23" s="49" t="s">
        <v>91</v>
      </c>
      <c r="C23" s="51" t="s">
        <v>206</v>
      </c>
      <c r="D23" s="79">
        <v>0</v>
      </c>
      <c r="F23" s="49" t="s">
        <v>86</v>
      </c>
      <c r="G23" s="49" t="s">
        <v>101</v>
      </c>
      <c r="H23" s="52" t="s">
        <v>112</v>
      </c>
      <c r="I23" s="81">
        <v>0</v>
      </c>
    </row>
    <row r="24" spans="1:9" x14ac:dyDescent="0.25">
      <c r="A24" s="49" t="s">
        <v>188</v>
      </c>
      <c r="B24" s="49" t="s">
        <v>91</v>
      </c>
      <c r="C24" s="51" t="s">
        <v>207</v>
      </c>
      <c r="D24" s="79">
        <v>21347230</v>
      </c>
      <c r="F24" s="49" t="s">
        <v>86</v>
      </c>
      <c r="G24" s="49" t="s">
        <v>91</v>
      </c>
      <c r="H24" s="51" t="s">
        <v>113</v>
      </c>
      <c r="I24" s="79">
        <v>45000</v>
      </c>
    </row>
    <row r="25" spans="1:9" x14ac:dyDescent="0.25">
      <c r="A25" s="49" t="s">
        <v>188</v>
      </c>
      <c r="B25" s="49" t="s">
        <v>101</v>
      </c>
      <c r="C25" s="52" t="s">
        <v>367</v>
      </c>
      <c r="D25" s="76">
        <v>1981350</v>
      </c>
      <c r="F25" s="49" t="s">
        <v>86</v>
      </c>
      <c r="G25" s="49" t="s">
        <v>101</v>
      </c>
      <c r="H25" s="52" t="s">
        <v>113</v>
      </c>
      <c r="I25" s="81">
        <v>45000</v>
      </c>
    </row>
    <row r="26" spans="1:9" ht="12" customHeight="1" x14ac:dyDescent="0.25">
      <c r="A26" s="49" t="s">
        <v>188</v>
      </c>
      <c r="B26" s="49" t="s">
        <v>101</v>
      </c>
      <c r="C26" s="52" t="s">
        <v>368</v>
      </c>
      <c r="D26" s="80">
        <v>19365880</v>
      </c>
      <c r="F26" s="49" t="s">
        <v>86</v>
      </c>
      <c r="G26" s="49" t="s">
        <v>91</v>
      </c>
      <c r="H26" s="51" t="s">
        <v>114</v>
      </c>
      <c r="I26" s="79">
        <v>0</v>
      </c>
    </row>
    <row r="27" spans="1:9" ht="12" customHeight="1" x14ac:dyDescent="0.25">
      <c r="A27" s="49" t="s">
        <v>188</v>
      </c>
      <c r="B27" s="49" t="s">
        <v>91</v>
      </c>
      <c r="C27" s="51" t="s">
        <v>208</v>
      </c>
      <c r="D27" s="153">
        <v>0</v>
      </c>
      <c r="F27" s="49" t="s">
        <v>86</v>
      </c>
      <c r="G27" s="49" t="s">
        <v>101</v>
      </c>
      <c r="H27" s="52" t="s">
        <v>115</v>
      </c>
      <c r="I27" s="81">
        <v>0</v>
      </c>
    </row>
    <row r="28" spans="1:9" x14ac:dyDescent="0.25">
      <c r="A28" s="49" t="s">
        <v>188</v>
      </c>
      <c r="B28" s="49" t="s">
        <v>89</v>
      </c>
      <c r="C28" s="69" t="s">
        <v>369</v>
      </c>
      <c r="D28" s="78">
        <v>250000</v>
      </c>
      <c r="F28" s="49" t="s">
        <v>86</v>
      </c>
      <c r="G28" s="49" t="s">
        <v>101</v>
      </c>
      <c r="H28" s="52" t="s">
        <v>116</v>
      </c>
      <c r="I28" s="81">
        <v>0</v>
      </c>
    </row>
    <row r="29" spans="1:9" ht="24" x14ac:dyDescent="0.25">
      <c r="A29" s="49" t="s">
        <v>188</v>
      </c>
      <c r="B29" s="49" t="s">
        <v>91</v>
      </c>
      <c r="C29" s="51" t="s">
        <v>370</v>
      </c>
      <c r="D29" s="153">
        <v>250000</v>
      </c>
      <c r="F29" s="49" t="s">
        <v>86</v>
      </c>
      <c r="G29" s="49" t="s">
        <v>89</v>
      </c>
      <c r="H29" s="69" t="s">
        <v>117</v>
      </c>
      <c r="I29" s="75">
        <v>78200</v>
      </c>
    </row>
    <row r="30" spans="1:9" x14ac:dyDescent="0.25">
      <c r="A30" s="49" t="s">
        <v>188</v>
      </c>
      <c r="B30" s="49" t="s">
        <v>89</v>
      </c>
      <c r="C30" s="69" t="s">
        <v>209</v>
      </c>
      <c r="D30" s="75">
        <v>50</v>
      </c>
      <c r="F30" s="49" t="s">
        <v>86</v>
      </c>
      <c r="G30" s="49" t="s">
        <v>91</v>
      </c>
      <c r="H30" s="51" t="s">
        <v>118</v>
      </c>
      <c r="I30" s="79">
        <v>0</v>
      </c>
    </row>
    <row r="31" spans="1:9" x14ac:dyDescent="0.25">
      <c r="A31" s="49" t="s">
        <v>188</v>
      </c>
      <c r="B31" s="49" t="s">
        <v>91</v>
      </c>
      <c r="C31" s="51" t="s">
        <v>210</v>
      </c>
      <c r="D31" s="153">
        <v>0</v>
      </c>
      <c r="F31" s="49" t="s">
        <v>86</v>
      </c>
      <c r="G31" s="49" t="s">
        <v>91</v>
      </c>
      <c r="H31" s="51" t="s">
        <v>119</v>
      </c>
      <c r="I31" s="79">
        <v>78200</v>
      </c>
    </row>
    <row r="32" spans="1:9" x14ac:dyDescent="0.25">
      <c r="A32" s="49" t="s">
        <v>188</v>
      </c>
      <c r="B32" s="49" t="s">
        <v>91</v>
      </c>
      <c r="C32" s="51" t="s">
        <v>211</v>
      </c>
      <c r="D32" s="153">
        <v>0</v>
      </c>
      <c r="F32" s="49" t="s">
        <v>86</v>
      </c>
      <c r="G32" s="49" t="s">
        <v>91</v>
      </c>
      <c r="H32" s="51" t="s">
        <v>120</v>
      </c>
      <c r="I32" s="79">
        <v>0</v>
      </c>
    </row>
    <row r="33" spans="1:9" x14ac:dyDescent="0.25">
      <c r="A33" s="49" t="s">
        <v>188</v>
      </c>
      <c r="B33" s="49" t="s">
        <v>91</v>
      </c>
      <c r="C33" s="51" t="s">
        <v>212</v>
      </c>
      <c r="D33" s="153">
        <v>50</v>
      </c>
      <c r="F33" s="49" t="s">
        <v>86</v>
      </c>
      <c r="G33" s="49" t="s">
        <v>89</v>
      </c>
      <c r="H33" s="69" t="s">
        <v>121</v>
      </c>
      <c r="I33" s="75">
        <v>0</v>
      </c>
    </row>
    <row r="34" spans="1:9" x14ac:dyDescent="0.25">
      <c r="A34" s="49" t="s">
        <v>188</v>
      </c>
      <c r="B34" s="49" t="s">
        <v>89</v>
      </c>
      <c r="C34" s="69" t="s">
        <v>213</v>
      </c>
      <c r="D34" s="75">
        <v>100000</v>
      </c>
      <c r="F34" s="49" t="s">
        <v>86</v>
      </c>
      <c r="G34" s="49" t="s">
        <v>91</v>
      </c>
      <c r="H34" s="51" t="s">
        <v>122</v>
      </c>
      <c r="I34" s="79">
        <v>0</v>
      </c>
    </row>
    <row r="35" spans="1:9" x14ac:dyDescent="0.25">
      <c r="A35" s="49" t="s">
        <v>188</v>
      </c>
      <c r="B35" s="49" t="s">
        <v>91</v>
      </c>
      <c r="C35" s="51" t="s">
        <v>214</v>
      </c>
      <c r="D35" s="153">
        <v>0</v>
      </c>
      <c r="F35" s="49" t="s">
        <v>86</v>
      </c>
      <c r="G35" s="49" t="s">
        <v>91</v>
      </c>
      <c r="H35" s="51" t="s">
        <v>123</v>
      </c>
      <c r="I35" s="79">
        <v>0</v>
      </c>
    </row>
    <row r="36" spans="1:9" x14ac:dyDescent="0.25">
      <c r="A36" s="49" t="s">
        <v>188</v>
      </c>
      <c r="B36" s="49" t="s">
        <v>91</v>
      </c>
      <c r="C36" s="51" t="s">
        <v>215</v>
      </c>
      <c r="D36" s="153">
        <v>100000</v>
      </c>
      <c r="F36" s="49" t="s">
        <v>86</v>
      </c>
      <c r="G36" s="49" t="s">
        <v>89</v>
      </c>
      <c r="H36" s="69" t="s">
        <v>124</v>
      </c>
      <c r="I36" s="75">
        <v>270000</v>
      </c>
    </row>
    <row r="37" spans="1:9" x14ac:dyDescent="0.25">
      <c r="A37" s="49" t="s">
        <v>188</v>
      </c>
      <c r="B37" s="49" t="s">
        <v>91</v>
      </c>
      <c r="C37" s="51" t="s">
        <v>216</v>
      </c>
      <c r="D37" s="153">
        <v>0</v>
      </c>
      <c r="F37" s="49" t="s">
        <v>86</v>
      </c>
      <c r="G37" s="49" t="s">
        <v>91</v>
      </c>
      <c r="H37" s="51" t="s">
        <v>125</v>
      </c>
      <c r="I37" s="79">
        <v>0</v>
      </c>
    </row>
    <row r="38" spans="1:9" x14ac:dyDescent="0.25">
      <c r="A38" s="49" t="s">
        <v>188</v>
      </c>
      <c r="B38" s="49" t="s">
        <v>87</v>
      </c>
      <c r="C38" s="50" t="s">
        <v>217</v>
      </c>
      <c r="D38" s="77">
        <v>6532000</v>
      </c>
      <c r="F38" s="49" t="s">
        <v>86</v>
      </c>
      <c r="G38" s="49" t="s">
        <v>91</v>
      </c>
      <c r="H38" s="51" t="s">
        <v>126</v>
      </c>
      <c r="I38" s="79">
        <v>0</v>
      </c>
    </row>
    <row r="39" spans="1:9" x14ac:dyDescent="0.25">
      <c r="A39" s="49" t="s">
        <v>188</v>
      </c>
      <c r="B39" s="49" t="s">
        <v>89</v>
      </c>
      <c r="C39" s="69" t="s">
        <v>139</v>
      </c>
      <c r="D39" s="75">
        <v>6532000</v>
      </c>
      <c r="F39" s="49" t="s">
        <v>86</v>
      </c>
      <c r="G39" s="49" t="s">
        <v>91</v>
      </c>
      <c r="H39" s="51" t="s">
        <v>127</v>
      </c>
      <c r="I39" s="79">
        <v>270000</v>
      </c>
    </row>
    <row r="40" spans="1:9" x14ac:dyDescent="0.25">
      <c r="A40" s="49" t="s">
        <v>188</v>
      </c>
      <c r="B40" s="49" t="s">
        <v>91</v>
      </c>
      <c r="C40" s="51" t="s">
        <v>218</v>
      </c>
      <c r="D40" s="153">
        <v>4492000</v>
      </c>
      <c r="F40" s="49" t="s">
        <v>86</v>
      </c>
      <c r="G40" s="49" t="s">
        <v>89</v>
      </c>
      <c r="H40" s="69" t="s">
        <v>128</v>
      </c>
      <c r="I40" s="75">
        <v>300000</v>
      </c>
    </row>
    <row r="41" spans="1:9" x14ac:dyDescent="0.25">
      <c r="A41" s="49" t="s">
        <v>188</v>
      </c>
      <c r="B41" s="49" t="s">
        <v>101</v>
      </c>
      <c r="C41" s="52" t="s">
        <v>219</v>
      </c>
      <c r="D41" s="76">
        <v>3992000</v>
      </c>
      <c r="F41" s="49" t="s">
        <v>86</v>
      </c>
      <c r="G41" s="49" t="s">
        <v>91</v>
      </c>
      <c r="H41" s="51" t="s">
        <v>129</v>
      </c>
      <c r="I41" s="79">
        <v>0</v>
      </c>
    </row>
    <row r="42" spans="1:9" x14ac:dyDescent="0.25">
      <c r="A42" s="49" t="s">
        <v>188</v>
      </c>
      <c r="B42" s="49" t="s">
        <v>101</v>
      </c>
      <c r="C42" s="52" t="s">
        <v>220</v>
      </c>
      <c r="D42" s="76">
        <v>500000</v>
      </c>
      <c r="F42" s="49" t="s">
        <v>86</v>
      </c>
      <c r="G42" s="49" t="s">
        <v>91</v>
      </c>
      <c r="H42" s="51" t="s">
        <v>130</v>
      </c>
      <c r="I42" s="79">
        <v>300000</v>
      </c>
    </row>
    <row r="43" spans="1:9" x14ac:dyDescent="0.25">
      <c r="A43" s="49" t="s">
        <v>188</v>
      </c>
      <c r="B43" s="49" t="s">
        <v>101</v>
      </c>
      <c r="C43" s="52" t="s">
        <v>221</v>
      </c>
      <c r="D43" s="76">
        <v>0</v>
      </c>
      <c r="F43" s="49" t="s">
        <v>86</v>
      </c>
      <c r="G43" s="49" t="s">
        <v>91</v>
      </c>
      <c r="H43" s="51" t="s">
        <v>131</v>
      </c>
      <c r="I43" s="79">
        <v>0</v>
      </c>
    </row>
    <row r="44" spans="1:9" x14ac:dyDescent="0.25">
      <c r="A44" s="49" t="s">
        <v>188</v>
      </c>
      <c r="B44" s="49" t="s">
        <v>91</v>
      </c>
      <c r="C44" s="51" t="s">
        <v>222</v>
      </c>
      <c r="D44" s="82">
        <v>0</v>
      </c>
      <c r="F44" s="49" t="s">
        <v>86</v>
      </c>
      <c r="G44" s="49" t="s">
        <v>91</v>
      </c>
      <c r="H44" s="51" t="s">
        <v>132</v>
      </c>
      <c r="I44" s="79">
        <v>0</v>
      </c>
    </row>
    <row r="45" spans="1:9" x14ac:dyDescent="0.25">
      <c r="A45" s="49" t="s">
        <v>188</v>
      </c>
      <c r="B45" s="49" t="s">
        <v>101</v>
      </c>
      <c r="C45" s="52" t="s">
        <v>222</v>
      </c>
      <c r="D45" s="76">
        <v>0</v>
      </c>
      <c r="F45" s="49" t="s">
        <v>86</v>
      </c>
      <c r="G45" s="49" t="s">
        <v>87</v>
      </c>
      <c r="H45" s="50" t="s">
        <v>133</v>
      </c>
      <c r="I45" s="74">
        <v>4485650</v>
      </c>
    </row>
    <row r="46" spans="1:9" x14ac:dyDescent="0.25">
      <c r="A46" s="49" t="s">
        <v>188</v>
      </c>
      <c r="B46" s="49" t="s">
        <v>91</v>
      </c>
      <c r="C46" s="51" t="s">
        <v>223</v>
      </c>
      <c r="D46" s="153">
        <v>300000</v>
      </c>
      <c r="F46" s="49" t="s">
        <v>86</v>
      </c>
      <c r="G46" s="49" t="s">
        <v>89</v>
      </c>
      <c r="H46" s="69" t="s">
        <v>134</v>
      </c>
      <c r="I46" s="75">
        <v>4182650</v>
      </c>
    </row>
    <row r="47" spans="1:9" x14ac:dyDescent="0.25">
      <c r="A47" s="49" t="s">
        <v>188</v>
      </c>
      <c r="B47" s="49" t="s">
        <v>101</v>
      </c>
      <c r="C47" s="52" t="s">
        <v>224</v>
      </c>
      <c r="D47" s="76">
        <v>0</v>
      </c>
      <c r="F47" s="49" t="s">
        <v>86</v>
      </c>
      <c r="G47" s="49" t="s">
        <v>91</v>
      </c>
      <c r="H47" s="51" t="s">
        <v>135</v>
      </c>
      <c r="I47" s="79">
        <v>3913650</v>
      </c>
    </row>
    <row r="48" spans="1:9" x14ac:dyDescent="0.25">
      <c r="A48" s="49" t="s">
        <v>188</v>
      </c>
      <c r="B48" s="49" t="s">
        <v>101</v>
      </c>
      <c r="C48" s="52" t="s">
        <v>225</v>
      </c>
      <c r="D48" s="76">
        <v>0</v>
      </c>
      <c r="F48" s="49" t="s">
        <v>86</v>
      </c>
      <c r="G48" s="49" t="s">
        <v>91</v>
      </c>
      <c r="H48" s="51" t="s">
        <v>136</v>
      </c>
      <c r="I48" s="79">
        <v>0</v>
      </c>
    </row>
    <row r="49" spans="1:9" x14ac:dyDescent="0.25">
      <c r="A49" s="49" t="s">
        <v>188</v>
      </c>
      <c r="B49" s="49" t="s">
        <v>101</v>
      </c>
      <c r="C49" s="52" t="s">
        <v>226</v>
      </c>
      <c r="D49" s="76">
        <v>300000</v>
      </c>
      <c r="F49" s="49" t="s">
        <v>86</v>
      </c>
      <c r="G49" s="49" t="s">
        <v>91</v>
      </c>
      <c r="H49" s="51" t="s">
        <v>137</v>
      </c>
      <c r="I49" s="79">
        <v>269000</v>
      </c>
    </row>
    <row r="50" spans="1:9" x14ac:dyDescent="0.25">
      <c r="A50" s="49" t="s">
        <v>188</v>
      </c>
      <c r="B50" s="49" t="s">
        <v>91</v>
      </c>
      <c r="C50" s="51" t="s">
        <v>227</v>
      </c>
      <c r="D50" s="79">
        <v>0</v>
      </c>
      <c r="F50" s="49" t="s">
        <v>86</v>
      </c>
      <c r="G50" s="49" t="s">
        <v>91</v>
      </c>
      <c r="H50" s="51" t="s">
        <v>138</v>
      </c>
      <c r="I50" s="79">
        <v>0</v>
      </c>
    </row>
    <row r="51" spans="1:9" x14ac:dyDescent="0.25">
      <c r="A51" s="49" t="s">
        <v>188</v>
      </c>
      <c r="B51" s="49" t="s">
        <v>101</v>
      </c>
      <c r="C51" s="52" t="s">
        <v>227</v>
      </c>
      <c r="D51" s="76">
        <v>0</v>
      </c>
      <c r="F51" s="49" t="s">
        <v>86</v>
      </c>
      <c r="G51" s="49" t="s">
        <v>89</v>
      </c>
      <c r="H51" s="69" t="s">
        <v>139</v>
      </c>
      <c r="I51" s="75">
        <v>303000</v>
      </c>
    </row>
    <row r="52" spans="1:9" x14ac:dyDescent="0.25">
      <c r="A52" s="49" t="s">
        <v>188</v>
      </c>
      <c r="B52" s="49" t="s">
        <v>91</v>
      </c>
      <c r="C52" s="51" t="s">
        <v>228</v>
      </c>
      <c r="D52" s="153">
        <v>1740000</v>
      </c>
      <c r="F52" s="49" t="s">
        <v>86</v>
      </c>
      <c r="G52" s="49" t="s">
        <v>91</v>
      </c>
      <c r="H52" s="51" t="s">
        <v>140</v>
      </c>
      <c r="I52" s="79">
        <v>10000</v>
      </c>
    </row>
    <row r="53" spans="1:9" x14ac:dyDescent="0.25">
      <c r="A53" s="49" t="s">
        <v>188</v>
      </c>
      <c r="B53" s="49" t="s">
        <v>101</v>
      </c>
      <c r="C53" s="52" t="s">
        <v>229</v>
      </c>
      <c r="D53" s="76">
        <v>0</v>
      </c>
      <c r="F53" s="49" t="s">
        <v>86</v>
      </c>
      <c r="G53" s="49" t="s">
        <v>101</v>
      </c>
      <c r="H53" s="52" t="s">
        <v>141</v>
      </c>
      <c r="I53" s="81">
        <v>10000</v>
      </c>
    </row>
    <row r="54" spans="1:9" x14ac:dyDescent="0.25">
      <c r="A54" s="49" t="s">
        <v>188</v>
      </c>
      <c r="B54" s="49" t="s">
        <v>101</v>
      </c>
      <c r="C54" s="52" t="s">
        <v>230</v>
      </c>
      <c r="D54" s="76">
        <v>1740000</v>
      </c>
      <c r="F54" s="49" t="s">
        <v>86</v>
      </c>
      <c r="G54" s="49" t="s">
        <v>101</v>
      </c>
      <c r="H54" s="52" t="s">
        <v>142</v>
      </c>
      <c r="I54" s="81">
        <v>0</v>
      </c>
    </row>
    <row r="55" spans="1:9" ht="24" x14ac:dyDescent="0.25">
      <c r="A55" s="49" t="s">
        <v>188</v>
      </c>
      <c r="B55" s="49" t="s">
        <v>91</v>
      </c>
      <c r="C55" s="51" t="s">
        <v>231</v>
      </c>
      <c r="D55" s="153">
        <v>0</v>
      </c>
      <c r="F55" s="49" t="s">
        <v>86</v>
      </c>
      <c r="G55" s="49" t="s">
        <v>101</v>
      </c>
      <c r="H55" s="52" t="s">
        <v>143</v>
      </c>
      <c r="I55" s="81">
        <v>0</v>
      </c>
    </row>
    <row r="56" spans="1:9" ht="24" x14ac:dyDescent="0.25">
      <c r="A56" s="49" t="s">
        <v>188</v>
      </c>
      <c r="B56" s="49" t="s">
        <v>101</v>
      </c>
      <c r="C56" s="52" t="s">
        <v>231</v>
      </c>
      <c r="D56" s="80">
        <v>0</v>
      </c>
      <c r="F56" s="49" t="s">
        <v>86</v>
      </c>
      <c r="G56" s="49" t="s">
        <v>91</v>
      </c>
      <c r="H56" s="51" t="s">
        <v>144</v>
      </c>
      <c r="I56" s="79">
        <v>0</v>
      </c>
    </row>
    <row r="57" spans="1:9" ht="24" x14ac:dyDescent="0.25">
      <c r="A57" s="49" t="s">
        <v>188</v>
      </c>
      <c r="B57" s="49" t="s">
        <v>101</v>
      </c>
      <c r="C57" s="52" t="s">
        <v>232</v>
      </c>
      <c r="D57" s="76">
        <v>0</v>
      </c>
      <c r="F57" s="49" t="s">
        <v>86</v>
      </c>
      <c r="G57" s="49" t="s">
        <v>101</v>
      </c>
      <c r="H57" s="52" t="s">
        <v>144</v>
      </c>
      <c r="I57" s="81">
        <v>0</v>
      </c>
    </row>
    <row r="58" spans="1:9" x14ac:dyDescent="0.25">
      <c r="A58" s="49" t="s">
        <v>188</v>
      </c>
      <c r="B58" s="49" t="s">
        <v>89</v>
      </c>
      <c r="C58" s="69" t="s">
        <v>429</v>
      </c>
      <c r="D58" s="75">
        <v>0</v>
      </c>
      <c r="F58" s="49" t="s">
        <v>86</v>
      </c>
      <c r="G58" s="49" t="s">
        <v>91</v>
      </c>
      <c r="H58" s="51" t="s">
        <v>145</v>
      </c>
      <c r="I58" s="79">
        <v>150000</v>
      </c>
    </row>
    <row r="59" spans="1:9" x14ac:dyDescent="0.25">
      <c r="A59" s="49" t="s">
        <v>188</v>
      </c>
      <c r="B59" s="49" t="s">
        <v>91</v>
      </c>
      <c r="C59" s="51" t="s">
        <v>430</v>
      </c>
      <c r="D59" s="153">
        <v>0</v>
      </c>
      <c r="F59" s="49" t="s">
        <v>86</v>
      </c>
      <c r="G59" s="49" t="s">
        <v>101</v>
      </c>
      <c r="H59" s="52" t="s">
        <v>146</v>
      </c>
      <c r="I59" s="81">
        <v>0</v>
      </c>
    </row>
    <row r="60" spans="1:9" x14ac:dyDescent="0.25">
      <c r="A60" s="49" t="s">
        <v>188</v>
      </c>
      <c r="B60" s="49" t="s">
        <v>89</v>
      </c>
      <c r="C60" s="69" t="s">
        <v>233</v>
      </c>
      <c r="D60" s="75">
        <v>0</v>
      </c>
      <c r="F60" s="49" t="s">
        <v>86</v>
      </c>
      <c r="G60" s="49" t="s">
        <v>101</v>
      </c>
      <c r="H60" s="52" t="s">
        <v>147</v>
      </c>
      <c r="I60" s="81">
        <v>0</v>
      </c>
    </row>
    <row r="61" spans="1:9" x14ac:dyDescent="0.25">
      <c r="A61" s="49" t="s">
        <v>188</v>
      </c>
      <c r="B61" s="49" t="s">
        <v>91</v>
      </c>
      <c r="C61" s="51" t="s">
        <v>234</v>
      </c>
      <c r="D61" s="153">
        <v>0</v>
      </c>
      <c r="F61" s="49" t="s">
        <v>86</v>
      </c>
      <c r="G61" s="49" t="s">
        <v>101</v>
      </c>
      <c r="H61" s="52" t="s">
        <v>148</v>
      </c>
      <c r="I61" s="81">
        <v>150000</v>
      </c>
    </row>
    <row r="62" spans="1:9" x14ac:dyDescent="0.25">
      <c r="A62" s="49" t="s">
        <v>188</v>
      </c>
      <c r="B62" s="49" t="s">
        <v>91</v>
      </c>
      <c r="C62" s="221" t="s">
        <v>235</v>
      </c>
      <c r="D62" s="79">
        <v>0</v>
      </c>
      <c r="F62" s="49" t="s">
        <v>86</v>
      </c>
      <c r="G62" s="49" t="s">
        <v>91</v>
      </c>
      <c r="H62" s="51" t="s">
        <v>149</v>
      </c>
      <c r="I62" s="79">
        <v>0</v>
      </c>
    </row>
    <row r="63" spans="1:9" x14ac:dyDescent="0.25">
      <c r="A63" s="49" t="s">
        <v>188</v>
      </c>
      <c r="B63" s="49" t="s">
        <v>91</v>
      </c>
      <c r="C63" s="221" t="s">
        <v>236</v>
      </c>
      <c r="D63" s="222">
        <v>0</v>
      </c>
      <c r="F63" s="49" t="s">
        <v>86</v>
      </c>
      <c r="G63" s="49" t="s">
        <v>101</v>
      </c>
      <c r="H63" s="52" t="s">
        <v>149</v>
      </c>
      <c r="I63" s="81">
        <v>0</v>
      </c>
    </row>
    <row r="64" spans="1:9" x14ac:dyDescent="0.25">
      <c r="A64" s="49" t="s">
        <v>188</v>
      </c>
      <c r="B64" s="49" t="s">
        <v>87</v>
      </c>
      <c r="C64" s="50" t="s">
        <v>237</v>
      </c>
      <c r="D64" s="77">
        <v>0</v>
      </c>
      <c r="F64" s="49" t="s">
        <v>86</v>
      </c>
      <c r="G64" s="49" t="s">
        <v>91</v>
      </c>
      <c r="H64" s="51" t="s">
        <v>150</v>
      </c>
      <c r="I64" s="79">
        <v>143000</v>
      </c>
    </row>
    <row r="65" spans="1:9" x14ac:dyDescent="0.25">
      <c r="A65" s="49" t="s">
        <v>188</v>
      </c>
      <c r="B65" s="49" t="s">
        <v>89</v>
      </c>
      <c r="C65" s="69" t="s">
        <v>238</v>
      </c>
      <c r="D65" s="75">
        <v>0</v>
      </c>
      <c r="F65" s="49" t="s">
        <v>86</v>
      </c>
      <c r="G65" s="49" t="s">
        <v>101</v>
      </c>
      <c r="H65" s="52" t="s">
        <v>151</v>
      </c>
      <c r="I65" s="81">
        <v>143000</v>
      </c>
    </row>
    <row r="66" spans="1:9" x14ac:dyDescent="0.25">
      <c r="A66" s="49" t="s">
        <v>188</v>
      </c>
      <c r="B66" s="49" t="s">
        <v>91</v>
      </c>
      <c r="C66" s="51" t="s">
        <v>239</v>
      </c>
      <c r="D66" s="153">
        <v>0</v>
      </c>
      <c r="F66" s="49" t="s">
        <v>86</v>
      </c>
      <c r="G66" s="49" t="s">
        <v>101</v>
      </c>
      <c r="H66" s="52" t="s">
        <v>152</v>
      </c>
      <c r="I66" s="81">
        <v>0</v>
      </c>
    </row>
    <row r="67" spans="1:9" x14ac:dyDescent="0.25">
      <c r="A67" s="49" t="s">
        <v>188</v>
      </c>
      <c r="B67" s="49" t="s">
        <v>91</v>
      </c>
      <c r="C67" s="51" t="s">
        <v>240</v>
      </c>
      <c r="D67" s="153">
        <v>0</v>
      </c>
      <c r="F67" s="49" t="s">
        <v>86</v>
      </c>
      <c r="G67" s="49" t="s">
        <v>87</v>
      </c>
      <c r="H67" s="50" t="s">
        <v>153</v>
      </c>
      <c r="I67" s="74">
        <v>0</v>
      </c>
    </row>
    <row r="68" spans="1:9" x14ac:dyDescent="0.25">
      <c r="A68" s="49" t="s">
        <v>188</v>
      </c>
      <c r="B68" s="49" t="s">
        <v>91</v>
      </c>
      <c r="C68" s="51" t="s">
        <v>241</v>
      </c>
      <c r="D68" s="153">
        <v>0</v>
      </c>
      <c r="F68" s="49" t="s">
        <v>86</v>
      </c>
      <c r="G68" s="49" t="s">
        <v>89</v>
      </c>
      <c r="H68" s="69" t="s">
        <v>154</v>
      </c>
      <c r="I68" s="75">
        <v>0</v>
      </c>
    </row>
    <row r="69" spans="1:9" x14ac:dyDescent="0.25">
      <c r="A69" s="49" t="s">
        <v>188</v>
      </c>
      <c r="B69" s="49" t="s">
        <v>89</v>
      </c>
      <c r="C69" s="69" t="s">
        <v>242</v>
      </c>
      <c r="D69" s="75">
        <v>0</v>
      </c>
      <c r="F69" s="49" t="s">
        <v>86</v>
      </c>
      <c r="G69" s="49" t="s">
        <v>91</v>
      </c>
      <c r="H69" s="51" t="s">
        <v>155</v>
      </c>
      <c r="I69" s="79">
        <v>0</v>
      </c>
    </row>
    <row r="70" spans="1:9" ht="24" x14ac:dyDescent="0.25">
      <c r="A70" s="49" t="s">
        <v>188</v>
      </c>
      <c r="B70" s="49" t="s">
        <v>91</v>
      </c>
      <c r="C70" s="51" t="s">
        <v>371</v>
      </c>
      <c r="D70" s="153">
        <v>0</v>
      </c>
      <c r="F70" s="49" t="s">
        <v>86</v>
      </c>
      <c r="G70" s="49" t="s">
        <v>91</v>
      </c>
      <c r="H70" s="51" t="s">
        <v>156</v>
      </c>
      <c r="I70" s="79">
        <v>0</v>
      </c>
    </row>
    <row r="71" spans="1:9" x14ac:dyDescent="0.25">
      <c r="A71" s="49" t="s">
        <v>188</v>
      </c>
      <c r="B71" s="49" t="s">
        <v>91</v>
      </c>
      <c r="C71" s="51" t="s">
        <v>243</v>
      </c>
      <c r="D71" s="153">
        <v>0</v>
      </c>
      <c r="F71" s="49" t="s">
        <v>86</v>
      </c>
      <c r="G71" s="49" t="s">
        <v>91</v>
      </c>
      <c r="H71" s="51" t="s">
        <v>157</v>
      </c>
      <c r="I71" s="79">
        <v>0</v>
      </c>
    </row>
    <row r="72" spans="1:9" x14ac:dyDescent="0.25">
      <c r="A72" s="49" t="s">
        <v>188</v>
      </c>
      <c r="B72" s="49" t="s">
        <v>91</v>
      </c>
      <c r="C72" s="68" t="s">
        <v>244</v>
      </c>
      <c r="D72" s="76">
        <v>0</v>
      </c>
      <c r="F72" s="49" t="s">
        <v>86</v>
      </c>
      <c r="G72" s="49" t="s">
        <v>89</v>
      </c>
      <c r="H72" s="69" t="s">
        <v>158</v>
      </c>
      <c r="I72" s="75">
        <v>0</v>
      </c>
    </row>
    <row r="73" spans="1:9" ht="24" x14ac:dyDescent="0.25">
      <c r="A73" s="49" t="s">
        <v>188</v>
      </c>
      <c r="B73" s="49" t="s">
        <v>91</v>
      </c>
      <c r="C73" s="68" t="s">
        <v>245</v>
      </c>
      <c r="D73" s="76">
        <v>0</v>
      </c>
      <c r="F73" s="49" t="s">
        <v>86</v>
      </c>
      <c r="G73" s="49" t="s">
        <v>91</v>
      </c>
      <c r="H73" s="51" t="s">
        <v>159</v>
      </c>
      <c r="I73" s="79">
        <v>0</v>
      </c>
    </row>
    <row r="74" spans="1:9" ht="24" x14ac:dyDescent="0.25">
      <c r="A74" s="49" t="s">
        <v>188</v>
      </c>
      <c r="B74" s="49" t="s">
        <v>91</v>
      </c>
      <c r="C74" s="51" t="s">
        <v>246</v>
      </c>
      <c r="D74" s="153">
        <v>0</v>
      </c>
      <c r="F74" s="49" t="s">
        <v>86</v>
      </c>
      <c r="G74" s="49" t="s">
        <v>91</v>
      </c>
      <c r="H74" s="51" t="s">
        <v>160</v>
      </c>
      <c r="I74" s="79">
        <v>0</v>
      </c>
    </row>
    <row r="75" spans="1:9" x14ac:dyDescent="0.25">
      <c r="A75" s="49" t="s">
        <v>188</v>
      </c>
      <c r="B75" s="49" t="s">
        <v>89</v>
      </c>
      <c r="C75" s="69" t="s">
        <v>247</v>
      </c>
      <c r="D75" s="75">
        <v>0</v>
      </c>
      <c r="F75" s="49" t="s">
        <v>86</v>
      </c>
      <c r="G75" s="49" t="s">
        <v>91</v>
      </c>
      <c r="H75" s="51" t="s">
        <v>161</v>
      </c>
      <c r="I75" s="79">
        <v>0</v>
      </c>
    </row>
    <row r="76" spans="1:9" x14ac:dyDescent="0.25">
      <c r="A76" s="49" t="s">
        <v>188</v>
      </c>
      <c r="B76" s="49" t="s">
        <v>91</v>
      </c>
      <c r="C76" s="221" t="s">
        <v>248</v>
      </c>
      <c r="D76" s="222">
        <v>0</v>
      </c>
      <c r="F76" s="49" t="s">
        <v>86</v>
      </c>
      <c r="G76" s="49" t="s">
        <v>91</v>
      </c>
      <c r="H76" s="51" t="s">
        <v>162</v>
      </c>
      <c r="I76" s="79">
        <v>0</v>
      </c>
    </row>
    <row r="77" spans="1:9" ht="24" x14ac:dyDescent="0.25">
      <c r="A77" s="49" t="s">
        <v>188</v>
      </c>
      <c r="B77" s="49" t="s">
        <v>87</v>
      </c>
      <c r="C77" s="50" t="s">
        <v>249</v>
      </c>
      <c r="D77" s="77">
        <v>0</v>
      </c>
      <c r="F77" s="49" t="s">
        <v>86</v>
      </c>
      <c r="G77" s="49" t="s">
        <v>91</v>
      </c>
      <c r="H77" s="51" t="s">
        <v>163</v>
      </c>
      <c r="I77" s="79">
        <v>0</v>
      </c>
    </row>
    <row r="78" spans="1:9" x14ac:dyDescent="0.25">
      <c r="A78" s="49" t="s">
        <v>188</v>
      </c>
      <c r="B78" s="49" t="s">
        <v>89</v>
      </c>
      <c r="C78" s="69" t="s">
        <v>250</v>
      </c>
      <c r="D78" s="75">
        <v>0</v>
      </c>
      <c r="F78" s="49" t="s">
        <v>86</v>
      </c>
      <c r="G78" s="49" t="s">
        <v>89</v>
      </c>
      <c r="H78" s="69" t="s">
        <v>164</v>
      </c>
      <c r="I78" s="75">
        <v>0</v>
      </c>
    </row>
    <row r="79" spans="1:9" x14ac:dyDescent="0.25">
      <c r="A79" s="49" t="s">
        <v>188</v>
      </c>
      <c r="B79" s="49" t="s">
        <v>91</v>
      </c>
      <c r="C79" s="51" t="s">
        <v>251</v>
      </c>
      <c r="D79" s="153">
        <v>0</v>
      </c>
      <c r="F79" s="49" t="s">
        <v>86</v>
      </c>
      <c r="G79" s="49" t="s">
        <v>91</v>
      </c>
      <c r="H79" s="51" t="s">
        <v>165</v>
      </c>
      <c r="I79" s="79">
        <v>0</v>
      </c>
    </row>
    <row r="80" spans="1:9" x14ac:dyDescent="0.25">
      <c r="A80" s="49" t="s">
        <v>188</v>
      </c>
      <c r="B80" s="49" t="s">
        <v>89</v>
      </c>
      <c r="C80" s="69" t="s">
        <v>252</v>
      </c>
      <c r="D80" s="75">
        <v>0</v>
      </c>
      <c r="F80" s="49" t="s">
        <v>86</v>
      </c>
      <c r="G80" s="49" t="s">
        <v>87</v>
      </c>
      <c r="H80" s="50" t="s">
        <v>166</v>
      </c>
      <c r="I80" s="74">
        <v>855000</v>
      </c>
    </row>
    <row r="81" spans="1:9" x14ac:dyDescent="0.25">
      <c r="A81" s="49" t="s">
        <v>188</v>
      </c>
      <c r="B81" s="49" t="s">
        <v>91</v>
      </c>
      <c r="C81" s="221" t="s">
        <v>253</v>
      </c>
      <c r="D81" s="79">
        <v>0</v>
      </c>
      <c r="F81" s="49" t="s">
        <v>86</v>
      </c>
      <c r="G81" s="49" t="s">
        <v>89</v>
      </c>
      <c r="H81" s="69" t="s">
        <v>167</v>
      </c>
      <c r="I81" s="75">
        <v>0</v>
      </c>
    </row>
    <row r="82" spans="1:9" x14ac:dyDescent="0.25">
      <c r="A82" s="49" t="s">
        <v>188</v>
      </c>
      <c r="B82" s="49" t="s">
        <v>91</v>
      </c>
      <c r="C82" s="221" t="s">
        <v>254</v>
      </c>
      <c r="D82" s="222">
        <v>0</v>
      </c>
      <c r="F82" s="49" t="s">
        <v>86</v>
      </c>
      <c r="G82" s="49" t="s">
        <v>91</v>
      </c>
      <c r="H82" s="51" t="s">
        <v>168</v>
      </c>
      <c r="I82" s="79">
        <v>0</v>
      </c>
    </row>
    <row r="83" spans="1:9" x14ac:dyDescent="0.25">
      <c r="A83" s="49" t="s">
        <v>188</v>
      </c>
      <c r="B83" s="49" t="s">
        <v>87</v>
      </c>
      <c r="C83" s="50" t="s">
        <v>255</v>
      </c>
      <c r="D83" s="77">
        <v>0</v>
      </c>
      <c r="F83" s="49" t="s">
        <v>86</v>
      </c>
      <c r="G83" s="49" t="s">
        <v>89</v>
      </c>
      <c r="H83" s="69" t="s">
        <v>169</v>
      </c>
      <c r="I83" s="75">
        <v>855000</v>
      </c>
    </row>
    <row r="84" spans="1:9" x14ac:dyDescent="0.25">
      <c r="A84" s="49" t="s">
        <v>188</v>
      </c>
      <c r="B84" s="49" t="s">
        <v>89</v>
      </c>
      <c r="C84" s="69" t="s">
        <v>255</v>
      </c>
      <c r="D84" s="75">
        <v>0</v>
      </c>
      <c r="F84" s="49" t="s">
        <v>86</v>
      </c>
      <c r="G84" s="49" t="s">
        <v>91</v>
      </c>
      <c r="H84" s="51" t="s">
        <v>170</v>
      </c>
      <c r="I84" s="79">
        <v>855000</v>
      </c>
    </row>
    <row r="85" spans="1:9" x14ac:dyDescent="0.25">
      <c r="A85" s="49" t="s">
        <v>188</v>
      </c>
      <c r="B85" s="49" t="s">
        <v>91</v>
      </c>
      <c r="C85" s="51" t="s">
        <v>255</v>
      </c>
      <c r="D85" s="153">
        <v>0</v>
      </c>
      <c r="F85" s="49" t="s">
        <v>86</v>
      </c>
      <c r="G85" s="49" t="s">
        <v>91</v>
      </c>
      <c r="H85" s="51" t="s">
        <v>171</v>
      </c>
      <c r="I85" s="79">
        <v>0</v>
      </c>
    </row>
    <row r="86" spans="1:9" x14ac:dyDescent="0.25">
      <c r="A86" s="49" t="s">
        <v>188</v>
      </c>
      <c r="B86" s="49" t="s">
        <v>87</v>
      </c>
      <c r="C86" s="50" t="s">
        <v>256</v>
      </c>
      <c r="D86" s="77">
        <v>45415000</v>
      </c>
      <c r="F86" s="49" t="s">
        <v>86</v>
      </c>
      <c r="G86" s="49" t="s">
        <v>87</v>
      </c>
      <c r="H86" s="50" t="s">
        <v>172</v>
      </c>
      <c r="I86" s="74">
        <v>0</v>
      </c>
    </row>
    <row r="87" spans="1:9" x14ac:dyDescent="0.25">
      <c r="A87" s="49" t="s">
        <v>188</v>
      </c>
      <c r="B87" s="49" t="s">
        <v>89</v>
      </c>
      <c r="C87" s="69" t="s">
        <v>257</v>
      </c>
      <c r="D87" s="75">
        <v>42115000</v>
      </c>
      <c r="F87" s="49" t="s">
        <v>86</v>
      </c>
      <c r="G87" s="49" t="s">
        <v>89</v>
      </c>
      <c r="H87" s="69" t="s">
        <v>172</v>
      </c>
      <c r="I87" s="75">
        <v>0</v>
      </c>
    </row>
    <row r="88" spans="1:9" x14ac:dyDescent="0.25">
      <c r="A88" s="49" t="s">
        <v>188</v>
      </c>
      <c r="B88" s="49" t="s">
        <v>91</v>
      </c>
      <c r="C88" s="51" t="s">
        <v>258</v>
      </c>
      <c r="D88" s="153">
        <v>0</v>
      </c>
      <c r="F88" s="49" t="s">
        <v>86</v>
      </c>
      <c r="G88" s="49" t="s">
        <v>91</v>
      </c>
      <c r="H88" s="51" t="s">
        <v>172</v>
      </c>
      <c r="I88" s="79">
        <v>0</v>
      </c>
    </row>
    <row r="89" spans="1:9" x14ac:dyDescent="0.25">
      <c r="A89" s="49" t="s">
        <v>188</v>
      </c>
      <c r="B89" s="49" t="s">
        <v>91</v>
      </c>
      <c r="C89" s="51" t="s">
        <v>259</v>
      </c>
      <c r="D89" s="153">
        <v>35800000</v>
      </c>
      <c r="F89" s="49" t="s">
        <v>86</v>
      </c>
      <c r="G89" s="49" t="s">
        <v>87</v>
      </c>
      <c r="H89" s="50" t="s">
        <v>173</v>
      </c>
      <c r="I89" s="74">
        <v>44375500</v>
      </c>
    </row>
    <row r="90" spans="1:9" x14ac:dyDescent="0.25">
      <c r="A90" s="49" t="s">
        <v>188</v>
      </c>
      <c r="B90" s="49" t="s">
        <v>91</v>
      </c>
      <c r="C90" s="51" t="s">
        <v>260</v>
      </c>
      <c r="D90" s="153">
        <v>515000</v>
      </c>
      <c r="F90" s="49" t="s">
        <v>86</v>
      </c>
      <c r="G90" s="49" t="s">
        <v>89</v>
      </c>
      <c r="H90" s="69" t="s">
        <v>174</v>
      </c>
      <c r="I90" s="75">
        <v>41205000</v>
      </c>
    </row>
    <row r="91" spans="1:9" x14ac:dyDescent="0.25">
      <c r="A91" s="49" t="s">
        <v>188</v>
      </c>
      <c r="B91" s="49" t="s">
        <v>91</v>
      </c>
      <c r="C91" s="51" t="s">
        <v>261</v>
      </c>
      <c r="D91" s="153">
        <v>5800000</v>
      </c>
      <c r="F91" s="49" t="s">
        <v>86</v>
      </c>
      <c r="G91" s="49" t="s">
        <v>91</v>
      </c>
      <c r="H91" s="51" t="s">
        <v>175</v>
      </c>
      <c r="I91" s="79">
        <v>0</v>
      </c>
    </row>
    <row r="92" spans="1:9" x14ac:dyDescent="0.25">
      <c r="A92" s="49" t="s">
        <v>188</v>
      </c>
      <c r="B92" s="49" t="s">
        <v>89</v>
      </c>
      <c r="C92" s="69" t="s">
        <v>262</v>
      </c>
      <c r="D92" s="75">
        <v>3300000</v>
      </c>
      <c r="F92" s="49" t="s">
        <v>86</v>
      </c>
      <c r="G92" s="49" t="s">
        <v>91</v>
      </c>
      <c r="H92" s="51" t="s">
        <v>176</v>
      </c>
      <c r="I92" s="79">
        <v>35000000</v>
      </c>
    </row>
    <row r="93" spans="1:9" x14ac:dyDescent="0.25">
      <c r="A93" s="49" t="s">
        <v>188</v>
      </c>
      <c r="B93" s="49" t="s">
        <v>91</v>
      </c>
      <c r="C93" s="51" t="s">
        <v>263</v>
      </c>
      <c r="D93" s="153">
        <v>0</v>
      </c>
      <c r="F93" s="49" t="s">
        <v>86</v>
      </c>
      <c r="G93" s="49" t="s">
        <v>91</v>
      </c>
      <c r="H93" s="51" t="s">
        <v>177</v>
      </c>
      <c r="I93" s="79">
        <v>505000</v>
      </c>
    </row>
    <row r="94" spans="1:9" x14ac:dyDescent="0.25">
      <c r="A94" s="49" t="s">
        <v>188</v>
      </c>
      <c r="B94" s="49" t="s">
        <v>91</v>
      </c>
      <c r="C94" s="51" t="s">
        <v>431</v>
      </c>
      <c r="D94" s="153">
        <v>0</v>
      </c>
      <c r="F94" s="49" t="s">
        <v>86</v>
      </c>
      <c r="G94" s="49" t="s">
        <v>91</v>
      </c>
      <c r="H94" s="51" t="s">
        <v>178</v>
      </c>
      <c r="I94" s="79">
        <v>5700000</v>
      </c>
    </row>
    <row r="95" spans="1:9" x14ac:dyDescent="0.25">
      <c r="A95" s="49" t="s">
        <v>188</v>
      </c>
      <c r="B95" s="49" t="s">
        <v>91</v>
      </c>
      <c r="C95" s="51" t="s">
        <v>264</v>
      </c>
      <c r="D95" s="55">
        <v>0</v>
      </c>
      <c r="F95" s="49" t="s">
        <v>86</v>
      </c>
      <c r="G95" s="49" t="s">
        <v>89</v>
      </c>
      <c r="H95" s="69" t="s">
        <v>179</v>
      </c>
      <c r="I95" s="75">
        <v>3170500</v>
      </c>
    </row>
    <row r="96" spans="1:9" x14ac:dyDescent="0.25">
      <c r="A96" s="49" t="s">
        <v>188</v>
      </c>
      <c r="B96" s="49" t="s">
        <v>91</v>
      </c>
      <c r="C96" s="51" t="s">
        <v>183</v>
      </c>
      <c r="D96" s="55">
        <v>0</v>
      </c>
      <c r="F96" s="49" t="s">
        <v>86</v>
      </c>
      <c r="G96" s="49" t="s">
        <v>91</v>
      </c>
      <c r="H96" s="51" t="s">
        <v>180</v>
      </c>
      <c r="I96" s="79">
        <v>0</v>
      </c>
    </row>
    <row r="97" spans="1:9" x14ac:dyDescent="0.25">
      <c r="A97" s="49" t="s">
        <v>188</v>
      </c>
      <c r="B97" s="49" t="s">
        <v>91</v>
      </c>
      <c r="C97" s="51" t="s">
        <v>265</v>
      </c>
      <c r="D97" s="54">
        <v>3300000</v>
      </c>
      <c r="F97" s="49" t="s">
        <v>86</v>
      </c>
      <c r="G97" s="49" t="s">
        <v>91</v>
      </c>
      <c r="H97" s="51" t="s">
        <v>181</v>
      </c>
      <c r="I97" s="79">
        <v>0</v>
      </c>
    </row>
    <row r="98" spans="1:9" x14ac:dyDescent="0.25">
      <c r="A98" s="49" t="s">
        <v>188</v>
      </c>
      <c r="B98" s="49" t="s">
        <v>91</v>
      </c>
      <c r="C98" s="51" t="s">
        <v>266</v>
      </c>
      <c r="D98" s="55">
        <v>0</v>
      </c>
      <c r="F98" s="49" t="s">
        <v>86</v>
      </c>
      <c r="G98" s="49" t="s">
        <v>91</v>
      </c>
      <c r="H98" s="51" t="s">
        <v>182</v>
      </c>
      <c r="I98" s="79">
        <v>0</v>
      </c>
    </row>
    <row r="99" spans="1:9" x14ac:dyDescent="0.25">
      <c r="A99" s="49"/>
      <c r="B99" s="49"/>
      <c r="C99" s="51" t="s">
        <v>186</v>
      </c>
      <c r="D99" s="55">
        <v>162823780</v>
      </c>
      <c r="F99" s="49" t="s">
        <v>86</v>
      </c>
      <c r="G99" s="49" t="s">
        <v>91</v>
      </c>
      <c r="H99" s="51" t="s">
        <v>183</v>
      </c>
      <c r="I99" s="79">
        <v>0</v>
      </c>
    </row>
    <row r="100" spans="1:9" x14ac:dyDescent="0.25">
      <c r="A100" s="216"/>
      <c r="B100" s="216"/>
      <c r="C100" s="217"/>
      <c r="D100" s="218"/>
      <c r="F100" s="49" t="s">
        <v>86</v>
      </c>
      <c r="G100" s="49" t="s">
        <v>91</v>
      </c>
      <c r="H100" s="51" t="s">
        <v>184</v>
      </c>
      <c r="I100" s="79">
        <v>3170500</v>
      </c>
    </row>
    <row r="101" spans="1:9" x14ac:dyDescent="0.25">
      <c r="A101" s="216"/>
      <c r="B101" s="216"/>
      <c r="C101" s="217"/>
      <c r="D101" s="218"/>
      <c r="F101" s="49" t="s">
        <v>86</v>
      </c>
      <c r="G101" s="49" t="s">
        <v>91</v>
      </c>
      <c r="H101" s="51" t="s">
        <v>185</v>
      </c>
      <c r="I101" s="79">
        <v>0</v>
      </c>
    </row>
    <row r="102" spans="1:9" x14ac:dyDescent="0.25">
      <c r="A102" s="219"/>
      <c r="B102" s="219"/>
      <c r="C102" s="220"/>
      <c r="D102" s="218"/>
      <c r="F102" s="56"/>
      <c r="G102" s="56"/>
      <c r="H102" s="57" t="s">
        <v>186</v>
      </c>
      <c r="I102" s="55">
        <v>162075608</v>
      </c>
    </row>
  </sheetData>
  <autoFilter ref="A1:I102" xr:uid="{62FFB381-1934-4317-BF3E-D789793C0524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D8C3-6395-4B2D-B25B-297F2CB849C5}">
  <dimension ref="A1:K102"/>
  <sheetViews>
    <sheetView workbookViewId="0">
      <selection activeCell="J2" sqref="J2"/>
    </sheetView>
  </sheetViews>
  <sheetFormatPr defaultColWidth="8.7265625" defaultRowHeight="12" x14ac:dyDescent="0.25"/>
  <cols>
    <col min="1" max="1" width="2.7265625" style="48" bestFit="1" customWidth="1"/>
    <col min="2" max="2" width="2.453125" style="48" bestFit="1" customWidth="1"/>
    <col min="3" max="3" width="15.6328125" style="48" customWidth="1"/>
    <col min="4" max="16384" width="8.7265625" style="48"/>
  </cols>
  <sheetData>
    <row r="1" spans="1:11" ht="72" x14ac:dyDescent="0.25">
      <c r="A1" s="84" t="s">
        <v>83</v>
      </c>
      <c r="B1" s="84" t="s">
        <v>187</v>
      </c>
      <c r="C1" s="84" t="s">
        <v>84</v>
      </c>
      <c r="D1" s="85" t="s">
        <v>422</v>
      </c>
      <c r="E1" s="85" t="s">
        <v>423</v>
      </c>
      <c r="F1" s="85" t="s">
        <v>424</v>
      </c>
      <c r="G1" s="85" t="s">
        <v>425</v>
      </c>
      <c r="H1" s="85" t="s">
        <v>426</v>
      </c>
      <c r="I1" s="85" t="s">
        <v>427</v>
      </c>
      <c r="J1" s="85" t="s">
        <v>428</v>
      </c>
      <c r="K1" s="85" t="s">
        <v>85</v>
      </c>
    </row>
    <row r="2" spans="1:11" x14ac:dyDescent="0.25">
      <c r="A2" s="86" t="s">
        <v>86</v>
      </c>
      <c r="B2" s="86" t="s">
        <v>87</v>
      </c>
      <c r="C2" s="87" t="s">
        <v>88</v>
      </c>
      <c r="D2" s="88">
        <v>112359458</v>
      </c>
      <c r="E2" s="89">
        <v>55468861.336296462</v>
      </c>
      <c r="F2" s="89">
        <v>1963991.9791294308</v>
      </c>
      <c r="G2" s="89">
        <v>31872417.806052115</v>
      </c>
      <c r="H2" s="89">
        <v>7774676.6916848561</v>
      </c>
      <c r="I2" s="89">
        <v>350911.29108917131</v>
      </c>
      <c r="J2" s="89">
        <v>14928598.895747954</v>
      </c>
      <c r="K2" s="89">
        <v>0</v>
      </c>
    </row>
    <row r="3" spans="1:11" ht="24" x14ac:dyDescent="0.25">
      <c r="A3" s="86" t="s">
        <v>86</v>
      </c>
      <c r="B3" s="86" t="s">
        <v>89</v>
      </c>
      <c r="C3" s="90" t="s">
        <v>90</v>
      </c>
      <c r="D3" s="91">
        <v>68684148</v>
      </c>
      <c r="E3" s="92">
        <v>42101546.352725931</v>
      </c>
      <c r="F3" s="92">
        <v>1407264.3989090899</v>
      </c>
      <c r="G3" s="92">
        <v>16663065.142409202</v>
      </c>
      <c r="H3" s="92">
        <v>148548.18637130145</v>
      </c>
      <c r="I3" s="92">
        <v>166127.48159945145</v>
      </c>
      <c r="J3" s="92">
        <v>8197596.4379850198</v>
      </c>
      <c r="K3" s="92">
        <v>0</v>
      </c>
    </row>
    <row r="4" spans="1:11" x14ac:dyDescent="0.25">
      <c r="A4" s="93" t="s">
        <v>86</v>
      </c>
      <c r="B4" s="93" t="s">
        <v>91</v>
      </c>
      <c r="C4" s="94" t="s">
        <v>92</v>
      </c>
      <c r="D4" s="95">
        <v>54627671</v>
      </c>
      <c r="E4" s="96">
        <v>33285071.271493033</v>
      </c>
      <c r="F4" s="96">
        <v>1288124.9077899926</v>
      </c>
      <c r="G4" s="96">
        <v>13534578.115426404</v>
      </c>
      <c r="H4" s="96">
        <v>113779.12017421235</v>
      </c>
      <c r="I4" s="96">
        <v>127243.8200349173</v>
      </c>
      <c r="J4" s="96">
        <v>6278873.7650814373</v>
      </c>
      <c r="K4" s="96">
        <v>0</v>
      </c>
    </row>
    <row r="5" spans="1:11" ht="24" x14ac:dyDescent="0.25">
      <c r="A5" s="93" t="s">
        <v>86</v>
      </c>
      <c r="B5" s="93" t="s">
        <v>91</v>
      </c>
      <c r="C5" s="94" t="s">
        <v>93</v>
      </c>
      <c r="D5" s="95">
        <v>14056477</v>
      </c>
      <c r="E5" s="96">
        <v>8816475.0812328979</v>
      </c>
      <c r="F5" s="96">
        <v>119139.49111909719</v>
      </c>
      <c r="G5" s="96">
        <v>3128487.0269827982</v>
      </c>
      <c r="H5" s="96">
        <v>34769.066197089101</v>
      </c>
      <c r="I5" s="96">
        <v>38883.661564534144</v>
      </c>
      <c r="J5" s="96">
        <v>1918722.672903582</v>
      </c>
      <c r="K5" s="96">
        <v>0</v>
      </c>
    </row>
    <row r="6" spans="1:11" ht="24" x14ac:dyDescent="0.25">
      <c r="A6" s="86" t="s">
        <v>86</v>
      </c>
      <c r="B6" s="86" t="s">
        <v>89</v>
      </c>
      <c r="C6" s="90" t="s">
        <v>94</v>
      </c>
      <c r="D6" s="91">
        <v>4811333</v>
      </c>
      <c r="E6" s="92">
        <v>1310295.6502372057</v>
      </c>
      <c r="F6" s="92">
        <v>105577.58022034104</v>
      </c>
      <c r="G6" s="92">
        <v>2379621.6636429112</v>
      </c>
      <c r="H6" s="92">
        <v>8748.5053135543785</v>
      </c>
      <c r="I6" s="92">
        <v>9783.8094897198243</v>
      </c>
      <c r="J6" s="92">
        <v>997305.79109626776</v>
      </c>
      <c r="K6" s="92">
        <v>0</v>
      </c>
    </row>
    <row r="7" spans="1:11" ht="36" x14ac:dyDescent="0.25">
      <c r="A7" s="93" t="s">
        <v>86</v>
      </c>
      <c r="B7" s="93" t="s">
        <v>91</v>
      </c>
      <c r="C7" s="97" t="s">
        <v>95</v>
      </c>
      <c r="D7" s="95">
        <v>4811333</v>
      </c>
      <c r="E7" s="96">
        <v>2460862.0502372058</v>
      </c>
      <c r="F7" s="96">
        <v>105577.58022034104</v>
      </c>
      <c r="G7" s="96">
        <v>1516696.8636429112</v>
      </c>
      <c r="H7" s="96">
        <v>8748.5053135543785</v>
      </c>
      <c r="I7" s="96">
        <v>9783.8094897198243</v>
      </c>
      <c r="J7" s="96">
        <v>709664.19109626766</v>
      </c>
      <c r="K7" s="96">
        <v>0</v>
      </c>
    </row>
    <row r="8" spans="1:11" x14ac:dyDescent="0.25">
      <c r="A8" s="86" t="s">
        <v>86</v>
      </c>
      <c r="B8" s="86" t="s">
        <v>89</v>
      </c>
      <c r="C8" s="90" t="s">
        <v>96</v>
      </c>
      <c r="D8" s="91">
        <v>31442777</v>
      </c>
      <c r="E8" s="92">
        <v>9373952.666666666</v>
      </c>
      <c r="F8" s="92">
        <v>423150</v>
      </c>
      <c r="G8" s="92">
        <v>10088664.333333334</v>
      </c>
      <c r="H8" s="92">
        <v>5907380</v>
      </c>
      <c r="I8" s="92">
        <v>175000</v>
      </c>
      <c r="J8" s="92">
        <v>5474630</v>
      </c>
      <c r="K8" s="92">
        <v>0</v>
      </c>
    </row>
    <row r="9" spans="1:11" x14ac:dyDescent="0.25">
      <c r="A9" s="86" t="s">
        <v>86</v>
      </c>
      <c r="B9" s="86" t="s">
        <v>91</v>
      </c>
      <c r="C9" s="94" t="s">
        <v>97</v>
      </c>
      <c r="D9" s="95">
        <v>1977947</v>
      </c>
      <c r="E9" s="96">
        <v>882072.66666666663</v>
      </c>
      <c r="F9" s="96">
        <v>52150</v>
      </c>
      <c r="G9" s="96">
        <v>600724.33333333314</v>
      </c>
      <c r="H9" s="96">
        <v>0</v>
      </c>
      <c r="I9" s="96">
        <v>175000</v>
      </c>
      <c r="J9" s="96">
        <v>268000</v>
      </c>
      <c r="K9" s="96">
        <v>0</v>
      </c>
    </row>
    <row r="10" spans="1:11" x14ac:dyDescent="0.25">
      <c r="A10" s="86" t="s">
        <v>86</v>
      </c>
      <c r="B10" s="86" t="s">
        <v>91</v>
      </c>
      <c r="C10" s="94" t="s">
        <v>98</v>
      </c>
      <c r="D10" s="95">
        <v>29464830</v>
      </c>
      <c r="E10" s="96">
        <v>8491880</v>
      </c>
      <c r="F10" s="96">
        <v>371000</v>
      </c>
      <c r="G10" s="96">
        <v>9487940</v>
      </c>
      <c r="H10" s="96">
        <v>5907380</v>
      </c>
      <c r="I10" s="96">
        <v>0</v>
      </c>
      <c r="J10" s="96">
        <v>5206630</v>
      </c>
      <c r="K10" s="96">
        <v>0</v>
      </c>
    </row>
    <row r="11" spans="1:11" x14ac:dyDescent="0.25">
      <c r="A11" s="86" t="s">
        <v>86</v>
      </c>
      <c r="B11" s="86" t="s">
        <v>89</v>
      </c>
      <c r="C11" s="90" t="s">
        <v>99</v>
      </c>
      <c r="D11" s="98">
        <v>6773000</v>
      </c>
      <c r="E11" s="99">
        <v>2557000</v>
      </c>
      <c r="F11" s="99">
        <v>28000</v>
      </c>
      <c r="G11" s="99">
        <v>2615000</v>
      </c>
      <c r="H11" s="99">
        <v>1440000</v>
      </c>
      <c r="I11" s="99">
        <v>0</v>
      </c>
      <c r="J11" s="99">
        <v>133000</v>
      </c>
      <c r="K11" s="99">
        <v>0</v>
      </c>
    </row>
    <row r="12" spans="1:11" ht="36" x14ac:dyDescent="0.25">
      <c r="A12" s="86" t="s">
        <v>86</v>
      </c>
      <c r="B12" s="86" t="s">
        <v>91</v>
      </c>
      <c r="C12" s="94" t="s">
        <v>100</v>
      </c>
      <c r="D12" s="100">
        <v>378000</v>
      </c>
      <c r="E12" s="101">
        <v>0</v>
      </c>
      <c r="F12" s="101">
        <v>0</v>
      </c>
      <c r="G12" s="101">
        <v>0</v>
      </c>
      <c r="H12" s="101">
        <v>255000</v>
      </c>
      <c r="I12" s="101">
        <v>0</v>
      </c>
      <c r="J12" s="101">
        <v>123000</v>
      </c>
      <c r="K12" s="101">
        <v>0</v>
      </c>
    </row>
    <row r="13" spans="1:11" ht="24" x14ac:dyDescent="0.25">
      <c r="A13" s="86" t="s">
        <v>86</v>
      </c>
      <c r="B13" s="86" t="s">
        <v>101</v>
      </c>
      <c r="C13" s="102" t="s">
        <v>102</v>
      </c>
      <c r="D13" s="103">
        <v>378000</v>
      </c>
      <c r="E13" s="104">
        <v>0</v>
      </c>
      <c r="F13" s="104">
        <v>0</v>
      </c>
      <c r="G13" s="104">
        <v>0</v>
      </c>
      <c r="H13" s="104">
        <v>255000</v>
      </c>
      <c r="I13" s="104">
        <v>0</v>
      </c>
      <c r="J13" s="104">
        <v>123000</v>
      </c>
      <c r="K13" s="104">
        <v>0</v>
      </c>
    </row>
    <row r="14" spans="1:11" ht="24" x14ac:dyDescent="0.25">
      <c r="A14" s="86" t="s">
        <v>86</v>
      </c>
      <c r="B14" s="86" t="s">
        <v>101</v>
      </c>
      <c r="C14" s="102" t="s">
        <v>103</v>
      </c>
      <c r="D14" s="103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</row>
    <row r="15" spans="1:11" ht="24" x14ac:dyDescent="0.25">
      <c r="A15" s="86" t="s">
        <v>86</v>
      </c>
      <c r="B15" s="86" t="s">
        <v>101</v>
      </c>
      <c r="C15" s="102" t="s">
        <v>104</v>
      </c>
      <c r="D15" s="103">
        <v>0</v>
      </c>
      <c r="E15" s="104"/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</row>
    <row r="16" spans="1:11" ht="24" x14ac:dyDescent="0.25">
      <c r="A16" s="86" t="s">
        <v>86</v>
      </c>
      <c r="B16" s="86" t="s">
        <v>91</v>
      </c>
      <c r="C16" s="94" t="s">
        <v>105</v>
      </c>
      <c r="D16" s="105">
        <v>6350000</v>
      </c>
      <c r="E16" s="106">
        <v>2557000</v>
      </c>
      <c r="F16" s="106">
        <v>28000</v>
      </c>
      <c r="G16" s="106">
        <v>2615000</v>
      </c>
      <c r="H16" s="106">
        <v>1150000</v>
      </c>
      <c r="I16" s="106">
        <v>0</v>
      </c>
      <c r="J16" s="106">
        <v>0</v>
      </c>
      <c r="K16" s="106">
        <v>0</v>
      </c>
    </row>
    <row r="17" spans="1:11" x14ac:dyDescent="0.25">
      <c r="A17" s="86" t="s">
        <v>86</v>
      </c>
      <c r="B17" s="86" t="s">
        <v>101</v>
      </c>
      <c r="C17" s="102" t="s">
        <v>106</v>
      </c>
      <c r="D17" s="103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</row>
    <row r="18" spans="1:11" ht="48" x14ac:dyDescent="0.25">
      <c r="A18" s="86" t="s">
        <v>86</v>
      </c>
      <c r="B18" s="86" t="s">
        <v>101</v>
      </c>
      <c r="C18" s="102" t="s">
        <v>107</v>
      </c>
      <c r="D18" s="103">
        <v>6190000</v>
      </c>
      <c r="E18" s="104">
        <v>2557000</v>
      </c>
      <c r="F18" s="104">
        <v>18000</v>
      </c>
      <c r="G18" s="104">
        <v>2615000</v>
      </c>
      <c r="H18" s="104">
        <v>1000000</v>
      </c>
      <c r="I18" s="104"/>
      <c r="J18" s="104"/>
      <c r="K18" s="104"/>
    </row>
    <row r="19" spans="1:11" ht="24" x14ac:dyDescent="0.25">
      <c r="A19" s="86" t="s">
        <v>86</v>
      </c>
      <c r="B19" s="86" t="s">
        <v>101</v>
      </c>
      <c r="C19" s="102" t="s">
        <v>108</v>
      </c>
      <c r="D19" s="103">
        <v>160000</v>
      </c>
      <c r="E19" s="104"/>
      <c r="F19" s="104">
        <v>10000</v>
      </c>
      <c r="G19" s="104"/>
      <c r="H19" s="104">
        <v>150000</v>
      </c>
      <c r="I19" s="104"/>
      <c r="J19" s="104"/>
      <c r="K19" s="104"/>
    </row>
    <row r="20" spans="1:11" ht="24" x14ac:dyDescent="0.25">
      <c r="A20" s="86" t="s">
        <v>86</v>
      </c>
      <c r="B20" s="86" t="s">
        <v>91</v>
      </c>
      <c r="C20" s="94" t="s">
        <v>109</v>
      </c>
      <c r="D20" s="105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</row>
    <row r="21" spans="1:11" ht="24" x14ac:dyDescent="0.25">
      <c r="A21" s="86" t="s">
        <v>86</v>
      </c>
      <c r="B21" s="86" t="s">
        <v>101</v>
      </c>
      <c r="C21" s="102" t="s">
        <v>110</v>
      </c>
      <c r="D21" s="103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</row>
    <row r="22" spans="1:11" ht="24" x14ac:dyDescent="0.25">
      <c r="A22" s="86" t="s">
        <v>86</v>
      </c>
      <c r="B22" s="86" t="s">
        <v>101</v>
      </c>
      <c r="C22" s="102" t="s">
        <v>111</v>
      </c>
      <c r="D22" s="103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</row>
    <row r="23" spans="1:11" ht="24" x14ac:dyDescent="0.25">
      <c r="A23" s="86" t="s">
        <v>86</v>
      </c>
      <c r="B23" s="86" t="s">
        <v>101</v>
      </c>
      <c r="C23" s="102" t="s">
        <v>112</v>
      </c>
      <c r="D23" s="103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</row>
    <row r="24" spans="1:11" ht="24" x14ac:dyDescent="0.25">
      <c r="A24" s="86" t="s">
        <v>86</v>
      </c>
      <c r="B24" s="86" t="s">
        <v>91</v>
      </c>
      <c r="C24" s="94" t="s">
        <v>113</v>
      </c>
      <c r="D24" s="105">
        <v>45000</v>
      </c>
      <c r="E24" s="106">
        <v>0</v>
      </c>
      <c r="F24" s="106">
        <v>0</v>
      </c>
      <c r="G24" s="106">
        <v>0</v>
      </c>
      <c r="H24" s="106">
        <v>35000</v>
      </c>
      <c r="I24" s="106">
        <v>0</v>
      </c>
      <c r="J24" s="106">
        <v>10000</v>
      </c>
      <c r="K24" s="106">
        <v>0</v>
      </c>
    </row>
    <row r="25" spans="1:11" ht="24" x14ac:dyDescent="0.25">
      <c r="A25" s="86" t="s">
        <v>86</v>
      </c>
      <c r="B25" s="86" t="s">
        <v>101</v>
      </c>
      <c r="C25" s="102" t="s">
        <v>113</v>
      </c>
      <c r="D25" s="103">
        <v>45000</v>
      </c>
      <c r="E25" s="104">
        <v>0</v>
      </c>
      <c r="F25" s="104">
        <v>0</v>
      </c>
      <c r="G25" s="104">
        <v>0</v>
      </c>
      <c r="H25" s="104">
        <v>35000</v>
      </c>
      <c r="I25" s="104">
        <v>0</v>
      </c>
      <c r="J25" s="104">
        <v>10000</v>
      </c>
      <c r="K25" s="104"/>
    </row>
    <row r="26" spans="1:11" ht="36" x14ac:dyDescent="0.25">
      <c r="A26" s="86" t="s">
        <v>86</v>
      </c>
      <c r="B26" s="86" t="s">
        <v>91</v>
      </c>
      <c r="C26" s="94" t="s">
        <v>114</v>
      </c>
      <c r="D26" s="105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</row>
    <row r="27" spans="1:11" ht="24" x14ac:dyDescent="0.25">
      <c r="A27" s="86" t="s">
        <v>86</v>
      </c>
      <c r="B27" s="86" t="s">
        <v>101</v>
      </c>
      <c r="C27" s="102" t="s">
        <v>115</v>
      </c>
      <c r="D27" s="103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</row>
    <row r="28" spans="1:11" ht="24" x14ac:dyDescent="0.25">
      <c r="A28" s="86" t="s">
        <v>86</v>
      </c>
      <c r="B28" s="86" t="s">
        <v>101</v>
      </c>
      <c r="C28" s="102" t="s">
        <v>116</v>
      </c>
      <c r="D28" s="103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</row>
    <row r="29" spans="1:11" x14ac:dyDescent="0.25">
      <c r="A29" s="86" t="s">
        <v>86</v>
      </c>
      <c r="B29" s="86" t="s">
        <v>89</v>
      </c>
      <c r="C29" s="90" t="s">
        <v>117</v>
      </c>
      <c r="D29" s="91">
        <v>78200</v>
      </c>
      <c r="E29" s="92">
        <v>26066.666666666668</v>
      </c>
      <c r="F29" s="92">
        <v>0</v>
      </c>
      <c r="G29" s="92">
        <v>26066.666666666668</v>
      </c>
      <c r="H29" s="92">
        <v>0</v>
      </c>
      <c r="I29" s="92">
        <v>0</v>
      </c>
      <c r="J29" s="92">
        <v>26066.666666666668</v>
      </c>
      <c r="K29" s="92">
        <v>0</v>
      </c>
    </row>
    <row r="30" spans="1:11" ht="24" x14ac:dyDescent="0.25">
      <c r="A30" s="86" t="s">
        <v>86</v>
      </c>
      <c r="B30" s="86" t="s">
        <v>91</v>
      </c>
      <c r="C30" s="94" t="s">
        <v>118</v>
      </c>
      <c r="D30" s="100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</row>
    <row r="31" spans="1:11" ht="36" x14ac:dyDescent="0.25">
      <c r="A31" s="86" t="s">
        <v>86</v>
      </c>
      <c r="B31" s="86" t="s">
        <v>91</v>
      </c>
      <c r="C31" s="94" t="s">
        <v>119</v>
      </c>
      <c r="D31" s="100">
        <v>78200</v>
      </c>
      <c r="E31" s="101">
        <v>26066.666666666668</v>
      </c>
      <c r="F31" s="101">
        <v>0</v>
      </c>
      <c r="G31" s="101">
        <v>26066.666666666668</v>
      </c>
      <c r="H31" s="101">
        <v>0</v>
      </c>
      <c r="I31" s="101">
        <v>0</v>
      </c>
      <c r="J31" s="101">
        <v>26066.666666666668</v>
      </c>
      <c r="K31" s="101">
        <v>0</v>
      </c>
    </row>
    <row r="32" spans="1:11" x14ac:dyDescent="0.25">
      <c r="A32" s="86" t="s">
        <v>86</v>
      </c>
      <c r="B32" s="86" t="s">
        <v>91</v>
      </c>
      <c r="C32" s="94" t="s">
        <v>120</v>
      </c>
      <c r="D32" s="100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</row>
    <row r="33" spans="1:11" ht="24" x14ac:dyDescent="0.25">
      <c r="A33" s="86" t="s">
        <v>86</v>
      </c>
      <c r="B33" s="86" t="s">
        <v>89</v>
      </c>
      <c r="C33" s="90" t="s">
        <v>121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</row>
    <row r="34" spans="1:11" ht="24" x14ac:dyDescent="0.25">
      <c r="A34" s="86" t="s">
        <v>86</v>
      </c>
      <c r="B34" s="86" t="s">
        <v>91</v>
      </c>
      <c r="C34" s="94" t="s">
        <v>122</v>
      </c>
      <c r="D34" s="100">
        <v>0</v>
      </c>
      <c r="E34" s="101">
        <v>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</row>
    <row r="35" spans="1:11" ht="24" x14ac:dyDescent="0.25">
      <c r="A35" s="86" t="s">
        <v>86</v>
      </c>
      <c r="B35" s="86" t="s">
        <v>91</v>
      </c>
      <c r="C35" s="94" t="s">
        <v>123</v>
      </c>
      <c r="D35" s="100">
        <v>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</row>
    <row r="36" spans="1:11" ht="24" x14ac:dyDescent="0.25">
      <c r="A36" s="86" t="s">
        <v>86</v>
      </c>
      <c r="B36" s="86" t="s">
        <v>89</v>
      </c>
      <c r="C36" s="90" t="s">
        <v>124</v>
      </c>
      <c r="D36" s="99">
        <v>270000</v>
      </c>
      <c r="E36" s="99">
        <v>0</v>
      </c>
      <c r="F36" s="99">
        <v>0</v>
      </c>
      <c r="G36" s="99">
        <v>0</v>
      </c>
      <c r="H36" s="99">
        <v>270000</v>
      </c>
      <c r="I36" s="99">
        <v>0</v>
      </c>
      <c r="J36" s="99">
        <v>0</v>
      </c>
      <c r="K36" s="99">
        <v>0</v>
      </c>
    </row>
    <row r="37" spans="1:11" ht="48" x14ac:dyDescent="0.25">
      <c r="A37" s="93" t="s">
        <v>86</v>
      </c>
      <c r="B37" s="93" t="s">
        <v>91</v>
      </c>
      <c r="C37" s="97" t="s">
        <v>125</v>
      </c>
      <c r="D37" s="100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</row>
    <row r="38" spans="1:11" ht="24" x14ac:dyDescent="0.25">
      <c r="A38" s="86" t="s">
        <v>86</v>
      </c>
      <c r="B38" s="86" t="s">
        <v>91</v>
      </c>
      <c r="C38" s="94" t="s">
        <v>126</v>
      </c>
      <c r="D38" s="100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</row>
    <row r="39" spans="1:11" ht="48" x14ac:dyDescent="0.25">
      <c r="A39" s="86" t="s">
        <v>86</v>
      </c>
      <c r="B39" s="86" t="s">
        <v>91</v>
      </c>
      <c r="C39" s="94" t="s">
        <v>127</v>
      </c>
      <c r="D39" s="100">
        <v>270000</v>
      </c>
      <c r="E39" s="101">
        <v>0</v>
      </c>
      <c r="F39" s="101">
        <v>0</v>
      </c>
      <c r="G39" s="101">
        <v>0</v>
      </c>
      <c r="H39" s="101">
        <v>270000</v>
      </c>
      <c r="I39" s="101">
        <v>0</v>
      </c>
      <c r="J39" s="101">
        <v>0</v>
      </c>
      <c r="K39" s="101">
        <v>0</v>
      </c>
    </row>
    <row r="40" spans="1:11" x14ac:dyDescent="0.25">
      <c r="A40" s="86" t="s">
        <v>86</v>
      </c>
      <c r="B40" s="86" t="s">
        <v>89</v>
      </c>
      <c r="C40" s="90" t="s">
        <v>128</v>
      </c>
      <c r="D40" s="91">
        <v>300000</v>
      </c>
      <c r="E40" s="92">
        <v>100000</v>
      </c>
      <c r="F40" s="92">
        <v>0</v>
      </c>
      <c r="G40" s="92">
        <v>100000</v>
      </c>
      <c r="H40" s="92">
        <v>0</v>
      </c>
      <c r="I40" s="92">
        <v>0</v>
      </c>
      <c r="J40" s="92">
        <v>100000</v>
      </c>
      <c r="K40" s="92">
        <v>0</v>
      </c>
    </row>
    <row r="41" spans="1:11" x14ac:dyDescent="0.25">
      <c r="A41" s="86" t="s">
        <v>86</v>
      </c>
      <c r="B41" s="86" t="s">
        <v>91</v>
      </c>
      <c r="C41" s="94" t="s">
        <v>129</v>
      </c>
      <c r="D41" s="100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</row>
    <row r="42" spans="1:11" x14ac:dyDescent="0.25">
      <c r="A42" s="86" t="s">
        <v>86</v>
      </c>
      <c r="B42" s="86" t="s">
        <v>91</v>
      </c>
      <c r="C42" s="94" t="s">
        <v>130</v>
      </c>
      <c r="D42" s="100">
        <v>300000</v>
      </c>
      <c r="E42" s="101">
        <v>100000</v>
      </c>
      <c r="F42" s="101">
        <v>0</v>
      </c>
      <c r="G42" s="101">
        <v>100000</v>
      </c>
      <c r="H42" s="101">
        <v>0</v>
      </c>
      <c r="I42" s="101">
        <v>0</v>
      </c>
      <c r="J42" s="101">
        <v>100000</v>
      </c>
      <c r="K42" s="101">
        <v>0</v>
      </c>
    </row>
    <row r="43" spans="1:11" ht="24" x14ac:dyDescent="0.25">
      <c r="A43" s="86" t="s">
        <v>86</v>
      </c>
      <c r="B43" s="86" t="s">
        <v>91</v>
      </c>
      <c r="C43" s="94" t="s">
        <v>131</v>
      </c>
      <c r="D43" s="100">
        <v>0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</row>
    <row r="44" spans="1:11" x14ac:dyDescent="0.25">
      <c r="A44" s="86" t="s">
        <v>86</v>
      </c>
      <c r="B44" s="86" t="s">
        <v>91</v>
      </c>
      <c r="C44" s="94" t="s">
        <v>132</v>
      </c>
      <c r="D44" s="100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</row>
    <row r="45" spans="1:11" x14ac:dyDescent="0.25">
      <c r="A45" s="86" t="s">
        <v>86</v>
      </c>
      <c r="B45" s="86" t="s">
        <v>87</v>
      </c>
      <c r="C45" s="87" t="s">
        <v>133</v>
      </c>
      <c r="D45" s="88">
        <v>4485650</v>
      </c>
      <c r="E45" s="89">
        <v>2323509</v>
      </c>
      <c r="F45" s="89">
        <v>1000</v>
      </c>
      <c r="G45" s="89">
        <v>923509</v>
      </c>
      <c r="H45" s="89">
        <v>0</v>
      </c>
      <c r="I45" s="89">
        <v>0</v>
      </c>
      <c r="J45" s="89">
        <v>1237632</v>
      </c>
      <c r="K45" s="89">
        <v>0</v>
      </c>
    </row>
    <row r="46" spans="1:11" ht="24" x14ac:dyDescent="0.25">
      <c r="A46" s="86" t="s">
        <v>86</v>
      </c>
      <c r="B46" s="86" t="s">
        <v>89</v>
      </c>
      <c r="C46" s="90" t="s">
        <v>134</v>
      </c>
      <c r="D46" s="91">
        <v>4182650</v>
      </c>
      <c r="E46" s="92">
        <v>2020509</v>
      </c>
      <c r="F46" s="92">
        <v>1000</v>
      </c>
      <c r="G46" s="92">
        <v>923509</v>
      </c>
      <c r="H46" s="92">
        <v>0</v>
      </c>
      <c r="I46" s="92">
        <v>0</v>
      </c>
      <c r="J46" s="92">
        <v>1237632</v>
      </c>
      <c r="K46" s="92">
        <v>0</v>
      </c>
    </row>
    <row r="47" spans="1:11" x14ac:dyDescent="0.25">
      <c r="A47" s="86" t="s">
        <v>86</v>
      </c>
      <c r="B47" s="86" t="s">
        <v>91</v>
      </c>
      <c r="C47" s="94" t="s">
        <v>135</v>
      </c>
      <c r="D47" s="100">
        <v>3913650</v>
      </c>
      <c r="E47" s="101">
        <v>1952842</v>
      </c>
      <c r="F47" s="101">
        <v>1000</v>
      </c>
      <c r="G47" s="101">
        <v>788842</v>
      </c>
      <c r="H47" s="101">
        <v>0</v>
      </c>
      <c r="I47" s="101">
        <v>0</v>
      </c>
      <c r="J47" s="101">
        <v>1170966</v>
      </c>
      <c r="K47" s="101">
        <v>0</v>
      </c>
    </row>
    <row r="48" spans="1:11" ht="24" x14ac:dyDescent="0.25">
      <c r="A48" s="86" t="s">
        <v>86</v>
      </c>
      <c r="B48" s="86" t="s">
        <v>91</v>
      </c>
      <c r="C48" s="94" t="s">
        <v>136</v>
      </c>
      <c r="D48" s="100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</row>
    <row r="49" spans="1:11" x14ac:dyDescent="0.25">
      <c r="A49" s="86" t="s">
        <v>86</v>
      </c>
      <c r="B49" s="86" t="s">
        <v>91</v>
      </c>
      <c r="C49" s="94" t="s">
        <v>137</v>
      </c>
      <c r="D49" s="100">
        <v>269000</v>
      </c>
      <c r="E49" s="101">
        <v>67667</v>
      </c>
      <c r="F49" s="101">
        <v>0</v>
      </c>
      <c r="G49" s="101">
        <v>134667</v>
      </c>
      <c r="H49" s="101">
        <v>0</v>
      </c>
      <c r="I49" s="101">
        <v>0</v>
      </c>
      <c r="J49" s="101">
        <v>66666</v>
      </c>
      <c r="K49" s="101">
        <v>0</v>
      </c>
    </row>
    <row r="50" spans="1:11" ht="36" x14ac:dyDescent="0.25">
      <c r="A50" s="86" t="s">
        <v>86</v>
      </c>
      <c r="B50" s="86" t="s">
        <v>91</v>
      </c>
      <c r="C50" s="94" t="s">
        <v>138</v>
      </c>
      <c r="D50" s="100">
        <v>0</v>
      </c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</row>
    <row r="51" spans="1:11" ht="24" x14ac:dyDescent="0.25">
      <c r="A51" s="86" t="s">
        <v>86</v>
      </c>
      <c r="B51" s="86" t="s">
        <v>89</v>
      </c>
      <c r="C51" s="90" t="s">
        <v>139</v>
      </c>
      <c r="D51" s="91">
        <v>303000</v>
      </c>
      <c r="E51" s="92">
        <v>303000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</row>
    <row r="52" spans="1:11" ht="48" x14ac:dyDescent="0.25">
      <c r="A52" s="86" t="s">
        <v>86</v>
      </c>
      <c r="B52" s="86" t="s">
        <v>91</v>
      </c>
      <c r="C52" s="94" t="s">
        <v>140</v>
      </c>
      <c r="D52" s="100">
        <v>10000</v>
      </c>
      <c r="E52" s="101">
        <v>10000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</row>
    <row r="53" spans="1:11" ht="36" x14ac:dyDescent="0.25">
      <c r="A53" s="86" t="s">
        <v>86</v>
      </c>
      <c r="B53" s="86" t="s">
        <v>101</v>
      </c>
      <c r="C53" s="102" t="s">
        <v>141</v>
      </c>
      <c r="D53" s="103">
        <v>10000</v>
      </c>
      <c r="E53" s="104">
        <v>10000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</row>
    <row r="54" spans="1:11" ht="36" x14ac:dyDescent="0.25">
      <c r="A54" s="86" t="s">
        <v>86</v>
      </c>
      <c r="B54" s="86" t="s">
        <v>101</v>
      </c>
      <c r="C54" s="102" t="s">
        <v>142</v>
      </c>
      <c r="D54" s="103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</row>
    <row r="55" spans="1:11" ht="36" x14ac:dyDescent="0.25">
      <c r="A55" s="86" t="s">
        <v>86</v>
      </c>
      <c r="B55" s="86" t="s">
        <v>101</v>
      </c>
      <c r="C55" s="102" t="s">
        <v>143</v>
      </c>
      <c r="D55" s="103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</row>
    <row r="56" spans="1:11" ht="24" x14ac:dyDescent="0.25">
      <c r="A56" s="86" t="s">
        <v>86</v>
      </c>
      <c r="B56" s="86" t="s">
        <v>91</v>
      </c>
      <c r="C56" s="94" t="s">
        <v>144</v>
      </c>
      <c r="D56" s="100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</row>
    <row r="57" spans="1:11" ht="24" x14ac:dyDescent="0.25">
      <c r="A57" s="86" t="s">
        <v>86</v>
      </c>
      <c r="B57" s="86" t="s">
        <v>101</v>
      </c>
      <c r="C57" s="102" t="s">
        <v>144</v>
      </c>
      <c r="D57" s="103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</row>
    <row r="58" spans="1:11" ht="24" x14ac:dyDescent="0.25">
      <c r="A58" s="86" t="s">
        <v>86</v>
      </c>
      <c r="B58" s="86" t="s">
        <v>91</v>
      </c>
      <c r="C58" s="94" t="s">
        <v>145</v>
      </c>
      <c r="D58" s="100">
        <v>150000</v>
      </c>
      <c r="E58" s="101">
        <v>150000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</row>
    <row r="59" spans="1:11" ht="36" x14ac:dyDescent="0.25">
      <c r="A59" s="86" t="s">
        <v>86</v>
      </c>
      <c r="B59" s="86" t="s">
        <v>101</v>
      </c>
      <c r="C59" s="102" t="s">
        <v>146</v>
      </c>
      <c r="D59" s="103">
        <v>0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4">
        <v>0</v>
      </c>
    </row>
    <row r="60" spans="1:11" ht="36" x14ac:dyDescent="0.25">
      <c r="A60" s="86" t="s">
        <v>86</v>
      </c>
      <c r="B60" s="86" t="s">
        <v>101</v>
      </c>
      <c r="C60" s="102" t="s">
        <v>147</v>
      </c>
      <c r="D60" s="103">
        <v>0</v>
      </c>
      <c r="E60" s="104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</row>
    <row r="61" spans="1:11" ht="36" x14ac:dyDescent="0.25">
      <c r="A61" s="86" t="s">
        <v>86</v>
      </c>
      <c r="B61" s="86" t="s">
        <v>101</v>
      </c>
      <c r="C61" s="102" t="s">
        <v>148</v>
      </c>
      <c r="D61" s="103">
        <v>150000</v>
      </c>
      <c r="E61" s="104">
        <v>150000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</row>
    <row r="62" spans="1:11" ht="36" x14ac:dyDescent="0.25">
      <c r="A62" s="86" t="s">
        <v>86</v>
      </c>
      <c r="B62" s="86" t="s">
        <v>91</v>
      </c>
      <c r="C62" s="94" t="s">
        <v>149</v>
      </c>
      <c r="D62" s="100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</row>
    <row r="63" spans="1:11" ht="36" x14ac:dyDescent="0.25">
      <c r="A63" s="86" t="s">
        <v>86</v>
      </c>
      <c r="B63" s="86" t="s">
        <v>101</v>
      </c>
      <c r="C63" s="102" t="s">
        <v>149</v>
      </c>
      <c r="D63" s="103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</row>
    <row r="64" spans="1:11" ht="48" x14ac:dyDescent="0.25">
      <c r="A64" s="86" t="s">
        <v>86</v>
      </c>
      <c r="B64" s="86" t="s">
        <v>91</v>
      </c>
      <c r="C64" s="94" t="s">
        <v>150</v>
      </c>
      <c r="D64" s="100">
        <v>143000</v>
      </c>
      <c r="E64" s="101">
        <v>143000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</row>
    <row r="65" spans="1:11" ht="36" x14ac:dyDescent="0.25">
      <c r="A65" s="86" t="s">
        <v>86</v>
      </c>
      <c r="B65" s="86" t="s">
        <v>101</v>
      </c>
      <c r="C65" s="102" t="s">
        <v>151</v>
      </c>
      <c r="D65" s="103">
        <v>143000</v>
      </c>
      <c r="E65" s="104">
        <v>143000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</row>
    <row r="66" spans="1:11" ht="36" x14ac:dyDescent="0.25">
      <c r="A66" s="86" t="s">
        <v>86</v>
      </c>
      <c r="B66" s="86" t="s">
        <v>101</v>
      </c>
      <c r="C66" s="102" t="s">
        <v>152</v>
      </c>
      <c r="D66" s="103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</row>
    <row r="67" spans="1:11" ht="24" x14ac:dyDescent="0.25">
      <c r="A67" s="86" t="s">
        <v>86</v>
      </c>
      <c r="B67" s="86" t="s">
        <v>87</v>
      </c>
      <c r="C67" s="87" t="s">
        <v>153</v>
      </c>
      <c r="D67" s="107">
        <v>0</v>
      </c>
      <c r="E67" s="107">
        <v>0</v>
      </c>
      <c r="F67" s="107">
        <v>0</v>
      </c>
      <c r="G67" s="107">
        <v>0</v>
      </c>
      <c r="H67" s="107">
        <v>0</v>
      </c>
      <c r="I67" s="107">
        <v>0</v>
      </c>
      <c r="J67" s="107">
        <v>0</v>
      </c>
      <c r="K67" s="107">
        <v>0</v>
      </c>
    </row>
    <row r="68" spans="1:11" ht="24" x14ac:dyDescent="0.25">
      <c r="A68" s="86" t="s">
        <v>86</v>
      </c>
      <c r="B68" s="86" t="s">
        <v>89</v>
      </c>
      <c r="C68" s="90" t="s">
        <v>154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</row>
    <row r="69" spans="1:11" ht="36" x14ac:dyDescent="0.25">
      <c r="A69" s="86" t="s">
        <v>86</v>
      </c>
      <c r="B69" s="86" t="s">
        <v>91</v>
      </c>
      <c r="C69" s="94" t="s">
        <v>155</v>
      </c>
      <c r="D69" s="100">
        <v>0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</row>
    <row r="70" spans="1:11" ht="36" x14ac:dyDescent="0.25">
      <c r="A70" s="86" t="s">
        <v>86</v>
      </c>
      <c r="B70" s="86" t="s">
        <v>91</v>
      </c>
      <c r="C70" s="94" t="s">
        <v>156</v>
      </c>
      <c r="D70" s="100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</row>
    <row r="71" spans="1:11" ht="36" x14ac:dyDescent="0.25">
      <c r="A71" s="86" t="s">
        <v>86</v>
      </c>
      <c r="B71" s="86" t="s">
        <v>91</v>
      </c>
      <c r="C71" s="94" t="s">
        <v>157</v>
      </c>
      <c r="D71" s="100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</row>
    <row r="72" spans="1:11" ht="24" x14ac:dyDescent="0.25">
      <c r="A72" s="86" t="s">
        <v>86</v>
      </c>
      <c r="B72" s="86" t="s">
        <v>89</v>
      </c>
      <c r="C72" s="90" t="s">
        <v>158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</row>
    <row r="73" spans="1:11" ht="48" x14ac:dyDescent="0.25">
      <c r="A73" s="86" t="s">
        <v>86</v>
      </c>
      <c r="B73" s="86" t="s">
        <v>91</v>
      </c>
      <c r="C73" s="94" t="s">
        <v>159</v>
      </c>
      <c r="D73" s="100">
        <v>0</v>
      </c>
      <c r="E73" s="101">
        <v>0</v>
      </c>
      <c r="F73" s="101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</row>
    <row r="74" spans="1:11" ht="36" x14ac:dyDescent="0.25">
      <c r="A74" s="86" t="s">
        <v>86</v>
      </c>
      <c r="B74" s="86" t="s">
        <v>91</v>
      </c>
      <c r="C74" s="94" t="s">
        <v>160</v>
      </c>
      <c r="D74" s="100">
        <v>0</v>
      </c>
      <c r="E74" s="101">
        <v>0</v>
      </c>
      <c r="F74" s="101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</row>
    <row r="75" spans="1:11" ht="36" x14ac:dyDescent="0.25">
      <c r="A75" s="86" t="s">
        <v>86</v>
      </c>
      <c r="B75" s="86" t="s">
        <v>91</v>
      </c>
      <c r="C75" s="94" t="s">
        <v>161</v>
      </c>
      <c r="D75" s="100">
        <v>0</v>
      </c>
      <c r="E75" s="101">
        <v>0</v>
      </c>
      <c r="F75" s="101"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</row>
    <row r="76" spans="1:11" ht="48" x14ac:dyDescent="0.25">
      <c r="A76" s="86" t="s">
        <v>86</v>
      </c>
      <c r="B76" s="86" t="s">
        <v>91</v>
      </c>
      <c r="C76" s="94" t="s">
        <v>162</v>
      </c>
      <c r="D76" s="100">
        <v>0</v>
      </c>
      <c r="E76" s="101">
        <v>0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</row>
    <row r="77" spans="1:11" ht="48" x14ac:dyDescent="0.25">
      <c r="A77" s="86" t="s">
        <v>86</v>
      </c>
      <c r="B77" s="86" t="s">
        <v>91</v>
      </c>
      <c r="C77" s="94" t="s">
        <v>421</v>
      </c>
      <c r="D77" s="100">
        <v>0</v>
      </c>
      <c r="E77" s="101">
        <v>0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</row>
    <row r="78" spans="1:11" ht="36" x14ac:dyDescent="0.25">
      <c r="A78" s="86" t="s">
        <v>86</v>
      </c>
      <c r="B78" s="86" t="s">
        <v>89</v>
      </c>
      <c r="C78" s="90" t="s">
        <v>164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</row>
    <row r="79" spans="1:11" ht="24" x14ac:dyDescent="0.25">
      <c r="A79" s="86" t="s">
        <v>86</v>
      </c>
      <c r="B79" s="86" t="s">
        <v>91</v>
      </c>
      <c r="C79" s="94" t="s">
        <v>165</v>
      </c>
      <c r="D79" s="100">
        <v>0</v>
      </c>
      <c r="E79" s="101">
        <v>0</v>
      </c>
      <c r="F79" s="101"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</row>
    <row r="80" spans="1:11" x14ac:dyDescent="0.25">
      <c r="A80" s="86" t="s">
        <v>86</v>
      </c>
      <c r="B80" s="86" t="s">
        <v>87</v>
      </c>
      <c r="C80" s="87" t="s">
        <v>166</v>
      </c>
      <c r="D80" s="88">
        <v>855000</v>
      </c>
      <c r="E80" s="89">
        <v>285000</v>
      </c>
      <c r="F80" s="89">
        <v>0</v>
      </c>
      <c r="G80" s="89">
        <v>285000</v>
      </c>
      <c r="H80" s="89">
        <v>0</v>
      </c>
      <c r="I80" s="89">
        <v>0</v>
      </c>
      <c r="J80" s="89">
        <v>285000</v>
      </c>
      <c r="K80" s="89">
        <v>0</v>
      </c>
    </row>
    <row r="81" spans="1:11" ht="24" x14ac:dyDescent="0.25">
      <c r="A81" s="86" t="s">
        <v>86</v>
      </c>
      <c r="B81" s="86" t="s">
        <v>89</v>
      </c>
      <c r="C81" s="90" t="s">
        <v>167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</row>
    <row r="82" spans="1:11" ht="24" x14ac:dyDescent="0.25">
      <c r="A82" s="86" t="s">
        <v>86</v>
      </c>
      <c r="B82" s="86" t="s">
        <v>91</v>
      </c>
      <c r="C82" s="94" t="s">
        <v>168</v>
      </c>
      <c r="D82" s="100">
        <v>0</v>
      </c>
      <c r="E82" s="101">
        <v>0</v>
      </c>
      <c r="F82" s="101">
        <v>0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</row>
    <row r="83" spans="1:11" ht="36" x14ac:dyDescent="0.25">
      <c r="A83" s="86" t="s">
        <v>86</v>
      </c>
      <c r="B83" s="86" t="s">
        <v>89</v>
      </c>
      <c r="C83" s="90" t="s">
        <v>169</v>
      </c>
      <c r="D83" s="91">
        <v>855000</v>
      </c>
      <c r="E83" s="92">
        <v>285000</v>
      </c>
      <c r="F83" s="92">
        <v>0</v>
      </c>
      <c r="G83" s="92">
        <v>285000</v>
      </c>
      <c r="H83" s="92">
        <v>0</v>
      </c>
      <c r="I83" s="92">
        <v>0</v>
      </c>
      <c r="J83" s="92">
        <v>285000</v>
      </c>
      <c r="K83" s="92">
        <v>0</v>
      </c>
    </row>
    <row r="84" spans="1:11" ht="36" x14ac:dyDescent="0.25">
      <c r="A84" s="86" t="s">
        <v>86</v>
      </c>
      <c r="B84" s="86" t="s">
        <v>91</v>
      </c>
      <c r="C84" s="94" t="s">
        <v>170</v>
      </c>
      <c r="D84" s="105">
        <v>855000</v>
      </c>
      <c r="E84" s="106">
        <v>285000</v>
      </c>
      <c r="F84" s="106">
        <v>0</v>
      </c>
      <c r="G84" s="106">
        <v>285000</v>
      </c>
      <c r="H84" s="106">
        <v>0</v>
      </c>
      <c r="I84" s="106">
        <v>0</v>
      </c>
      <c r="J84" s="106">
        <v>285000</v>
      </c>
      <c r="K84" s="106">
        <v>0</v>
      </c>
    </row>
    <row r="85" spans="1:11" ht="24" x14ac:dyDescent="0.25">
      <c r="A85" s="86" t="s">
        <v>86</v>
      </c>
      <c r="B85" s="86" t="s">
        <v>91</v>
      </c>
      <c r="C85" s="94" t="s">
        <v>171</v>
      </c>
      <c r="D85" s="100">
        <v>0</v>
      </c>
      <c r="E85" s="101">
        <v>0</v>
      </c>
      <c r="F85" s="101"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</row>
    <row r="86" spans="1:11" ht="36" x14ac:dyDescent="0.25">
      <c r="A86" s="86" t="s">
        <v>86</v>
      </c>
      <c r="B86" s="86" t="s">
        <v>87</v>
      </c>
      <c r="C86" s="87" t="s">
        <v>172</v>
      </c>
      <c r="D86" s="107">
        <v>0</v>
      </c>
      <c r="E86" s="107">
        <v>0</v>
      </c>
      <c r="F86" s="107">
        <v>0</v>
      </c>
      <c r="G86" s="107">
        <v>0</v>
      </c>
      <c r="H86" s="107">
        <v>0</v>
      </c>
      <c r="I86" s="107">
        <v>0</v>
      </c>
      <c r="J86" s="107">
        <v>0</v>
      </c>
      <c r="K86" s="107">
        <v>0</v>
      </c>
    </row>
    <row r="87" spans="1:11" ht="36" x14ac:dyDescent="0.25">
      <c r="A87" s="86" t="s">
        <v>86</v>
      </c>
      <c r="B87" s="86" t="s">
        <v>89</v>
      </c>
      <c r="C87" s="90" t="s">
        <v>172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</row>
    <row r="88" spans="1:11" ht="36" x14ac:dyDescent="0.25">
      <c r="A88" s="86" t="s">
        <v>86</v>
      </c>
      <c r="B88" s="86" t="s">
        <v>91</v>
      </c>
      <c r="C88" s="94" t="s">
        <v>172</v>
      </c>
      <c r="D88" s="105">
        <v>0</v>
      </c>
      <c r="E88" s="106">
        <v>0</v>
      </c>
      <c r="F88" s="106">
        <v>0</v>
      </c>
      <c r="G88" s="106">
        <v>0</v>
      </c>
      <c r="H88" s="106">
        <v>0</v>
      </c>
      <c r="I88" s="106">
        <v>0</v>
      </c>
      <c r="J88" s="106">
        <v>0</v>
      </c>
      <c r="K88" s="106">
        <v>0</v>
      </c>
    </row>
    <row r="89" spans="1:11" ht="24" x14ac:dyDescent="0.25">
      <c r="A89" s="86" t="s">
        <v>86</v>
      </c>
      <c r="B89" s="86" t="s">
        <v>87</v>
      </c>
      <c r="C89" s="87" t="s">
        <v>173</v>
      </c>
      <c r="D89" s="88">
        <v>44375500</v>
      </c>
      <c r="E89" s="89">
        <v>25274870.15923449</v>
      </c>
      <c r="F89" s="89">
        <v>833899.27229788085</v>
      </c>
      <c r="G89" s="89">
        <v>12895775.674274283</v>
      </c>
      <c r="H89" s="89">
        <v>88024.84068539321</v>
      </c>
      <c r="I89" s="89">
        <v>98441.761279439233</v>
      </c>
      <c r="J89" s="89">
        <v>5184488.2922285106</v>
      </c>
      <c r="K89" s="89">
        <v>0</v>
      </c>
    </row>
    <row r="90" spans="1:11" x14ac:dyDescent="0.25">
      <c r="A90" s="86" t="s">
        <v>86</v>
      </c>
      <c r="B90" s="86" t="s">
        <v>89</v>
      </c>
      <c r="C90" s="90" t="s">
        <v>174</v>
      </c>
      <c r="D90" s="91">
        <v>41205000</v>
      </c>
      <c r="E90" s="92">
        <v>25116345.15923449</v>
      </c>
      <c r="F90" s="92">
        <v>833899.27229788085</v>
      </c>
      <c r="G90" s="92">
        <v>10042325.674274283</v>
      </c>
      <c r="H90" s="92">
        <v>88024.84068539321</v>
      </c>
      <c r="I90" s="92">
        <v>98441.761279439233</v>
      </c>
      <c r="J90" s="92">
        <v>5025963.2922285106</v>
      </c>
      <c r="K90" s="92">
        <v>0</v>
      </c>
    </row>
    <row r="91" spans="1:11" ht="24" x14ac:dyDescent="0.25">
      <c r="A91" s="86" t="s">
        <v>86</v>
      </c>
      <c r="B91" s="86" t="s">
        <v>91</v>
      </c>
      <c r="C91" s="94" t="s">
        <v>175</v>
      </c>
      <c r="D91" s="105">
        <v>0</v>
      </c>
      <c r="E91" s="106">
        <v>0</v>
      </c>
      <c r="F91" s="106">
        <v>0</v>
      </c>
      <c r="G91" s="106">
        <v>0</v>
      </c>
      <c r="H91" s="106">
        <v>0</v>
      </c>
      <c r="I91" s="106">
        <v>0</v>
      </c>
      <c r="J91" s="106">
        <v>0</v>
      </c>
      <c r="K91" s="106">
        <v>0</v>
      </c>
    </row>
    <row r="92" spans="1:11" ht="36" x14ac:dyDescent="0.25">
      <c r="A92" s="93" t="s">
        <v>86</v>
      </c>
      <c r="B92" s="93" t="s">
        <v>91</v>
      </c>
      <c r="C92" s="97" t="s">
        <v>176</v>
      </c>
      <c r="D92" s="105">
        <v>35000000</v>
      </c>
      <c r="E92" s="106">
        <v>21454064.223747924</v>
      </c>
      <c r="F92" s="106">
        <v>717112.396324959</v>
      </c>
      <c r="G92" s="106">
        <v>8491148.2047403734</v>
      </c>
      <c r="H92" s="106">
        <v>75697.037444441332</v>
      </c>
      <c r="I92" s="106">
        <v>84655.077267331042</v>
      </c>
      <c r="J92" s="106">
        <v>4177323.0604749685</v>
      </c>
      <c r="K92" s="106">
        <v>0</v>
      </c>
    </row>
    <row r="93" spans="1:11" ht="36" x14ac:dyDescent="0.25">
      <c r="A93" s="93" t="s">
        <v>86</v>
      </c>
      <c r="B93" s="93" t="s">
        <v>91</v>
      </c>
      <c r="C93" s="97" t="s">
        <v>177</v>
      </c>
      <c r="D93" s="105">
        <v>505000</v>
      </c>
      <c r="E93" s="106">
        <v>168333.33333333331</v>
      </c>
      <c r="F93" s="106"/>
      <c r="G93" s="106">
        <v>168333.33333333331</v>
      </c>
      <c r="H93" s="106"/>
      <c r="I93" s="106"/>
      <c r="J93" s="106">
        <v>168333.33333333331</v>
      </c>
      <c r="K93" s="106">
        <v>0</v>
      </c>
    </row>
    <row r="94" spans="1:11" ht="24" x14ac:dyDescent="0.25">
      <c r="A94" s="86" t="s">
        <v>86</v>
      </c>
      <c r="B94" s="86" t="s">
        <v>91</v>
      </c>
      <c r="C94" s="94" t="s">
        <v>178</v>
      </c>
      <c r="D94" s="105">
        <v>5700000</v>
      </c>
      <c r="E94" s="106">
        <v>3493947.6021532333</v>
      </c>
      <c r="F94" s="106">
        <v>116786.8759729219</v>
      </c>
      <c r="G94" s="106">
        <v>1382844.1362005749</v>
      </c>
      <c r="H94" s="106">
        <v>12327.803240951875</v>
      </c>
      <c r="I94" s="106">
        <v>13786.684012108199</v>
      </c>
      <c r="J94" s="106">
        <v>680306.89842020918</v>
      </c>
      <c r="K94" s="106"/>
    </row>
    <row r="95" spans="1:11" x14ac:dyDescent="0.25">
      <c r="A95" s="86" t="s">
        <v>86</v>
      </c>
      <c r="B95" s="86" t="s">
        <v>89</v>
      </c>
      <c r="C95" s="90" t="s">
        <v>179</v>
      </c>
      <c r="D95" s="91">
        <v>3170500</v>
      </c>
      <c r="E95" s="92">
        <v>158525</v>
      </c>
      <c r="F95" s="92">
        <v>0</v>
      </c>
      <c r="G95" s="92">
        <v>2853450</v>
      </c>
      <c r="H95" s="92">
        <v>0</v>
      </c>
      <c r="I95" s="92">
        <v>0</v>
      </c>
      <c r="J95" s="92">
        <v>158525</v>
      </c>
      <c r="K95" s="92">
        <v>0</v>
      </c>
    </row>
    <row r="96" spans="1:11" ht="24" x14ac:dyDescent="0.25">
      <c r="A96" s="86" t="s">
        <v>86</v>
      </c>
      <c r="B96" s="86" t="s">
        <v>91</v>
      </c>
      <c r="C96" s="94" t="s">
        <v>180</v>
      </c>
      <c r="D96" s="105">
        <v>0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06">
        <v>0</v>
      </c>
      <c r="K96" s="106">
        <v>0</v>
      </c>
    </row>
    <row r="97" spans="1:11" ht="36" x14ac:dyDescent="0.25">
      <c r="A97" s="86" t="s">
        <v>86</v>
      </c>
      <c r="B97" s="86" t="s">
        <v>91</v>
      </c>
      <c r="C97" s="94" t="s">
        <v>181</v>
      </c>
      <c r="D97" s="105">
        <v>0</v>
      </c>
      <c r="E97" s="106">
        <v>0</v>
      </c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</row>
    <row r="98" spans="1:11" ht="24" x14ac:dyDescent="0.25">
      <c r="A98" s="86" t="s">
        <v>86</v>
      </c>
      <c r="B98" s="86" t="s">
        <v>91</v>
      </c>
      <c r="C98" s="94" t="s">
        <v>182</v>
      </c>
      <c r="D98" s="105">
        <v>0</v>
      </c>
      <c r="E98" s="106">
        <v>0</v>
      </c>
      <c r="F98" s="106">
        <v>0</v>
      </c>
      <c r="G98" s="106">
        <v>0</v>
      </c>
      <c r="H98" s="106">
        <v>0</v>
      </c>
      <c r="I98" s="106">
        <v>0</v>
      </c>
      <c r="J98" s="106">
        <v>0</v>
      </c>
      <c r="K98" s="106">
        <v>0</v>
      </c>
    </row>
    <row r="99" spans="1:11" x14ac:dyDescent="0.25">
      <c r="A99" s="93" t="s">
        <v>86</v>
      </c>
      <c r="B99" s="93" t="s">
        <v>91</v>
      </c>
      <c r="C99" s="97" t="s">
        <v>183</v>
      </c>
      <c r="D99" s="105">
        <v>0</v>
      </c>
      <c r="E99" s="106">
        <v>0</v>
      </c>
      <c r="F99" s="106">
        <v>0</v>
      </c>
      <c r="G99" s="106">
        <v>0</v>
      </c>
      <c r="H99" s="106">
        <v>0</v>
      </c>
      <c r="I99" s="106">
        <v>0</v>
      </c>
      <c r="J99" s="106">
        <v>0</v>
      </c>
      <c r="K99" s="106">
        <v>0</v>
      </c>
    </row>
    <row r="100" spans="1:11" ht="36" x14ac:dyDescent="0.25">
      <c r="A100" s="93" t="s">
        <v>86</v>
      </c>
      <c r="B100" s="93" t="s">
        <v>91</v>
      </c>
      <c r="C100" s="97" t="s">
        <v>184</v>
      </c>
      <c r="D100" s="105">
        <v>3170500</v>
      </c>
      <c r="E100" s="106">
        <v>158525</v>
      </c>
      <c r="F100" s="106">
        <v>0</v>
      </c>
      <c r="G100" s="106">
        <v>2853450</v>
      </c>
      <c r="H100" s="106">
        <v>0</v>
      </c>
      <c r="I100" s="106">
        <v>0</v>
      </c>
      <c r="J100" s="106">
        <v>158525</v>
      </c>
      <c r="K100" s="106"/>
    </row>
    <row r="101" spans="1:11" x14ac:dyDescent="0.25">
      <c r="A101" s="86" t="s">
        <v>86</v>
      </c>
      <c r="B101" s="86" t="s">
        <v>91</v>
      </c>
      <c r="C101" s="94" t="s">
        <v>185</v>
      </c>
      <c r="D101" s="105">
        <v>0</v>
      </c>
      <c r="E101" s="106">
        <v>0</v>
      </c>
      <c r="F101" s="106">
        <v>0</v>
      </c>
      <c r="G101" s="106">
        <v>0</v>
      </c>
      <c r="H101" s="106">
        <v>0</v>
      </c>
      <c r="I101" s="106">
        <v>0</v>
      </c>
      <c r="J101" s="106">
        <v>0</v>
      </c>
      <c r="K101" s="106">
        <v>0</v>
      </c>
    </row>
    <row r="102" spans="1:11" x14ac:dyDescent="0.25">
      <c r="A102" s="64"/>
      <c r="B102" s="64"/>
      <c r="C102" s="65" t="s">
        <v>186</v>
      </c>
      <c r="D102" s="66">
        <v>162075608</v>
      </c>
      <c r="E102" s="67">
        <v>83352240.495530963</v>
      </c>
      <c r="F102" s="67">
        <v>2798891.2514273115</v>
      </c>
      <c r="G102" s="67">
        <v>45976702.480326399</v>
      </c>
      <c r="H102" s="67">
        <v>7862701.5323702497</v>
      </c>
      <c r="I102" s="67">
        <v>449353.05236861046</v>
      </c>
      <c r="J102" s="67">
        <v>21635719.187976465</v>
      </c>
      <c r="K102" s="67">
        <v>0</v>
      </c>
    </row>
  </sheetData>
  <autoFilter ref="A1:K102" xr:uid="{C08AD8C3-6395-4B2D-B25B-297F2CB849C5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55C9-9A3A-4FE7-97E6-6A1C8D8443C1}">
  <dimension ref="A1:D117"/>
  <sheetViews>
    <sheetView workbookViewId="0">
      <selection activeCell="I12" sqref="I12"/>
    </sheetView>
  </sheetViews>
  <sheetFormatPr defaultColWidth="8.7265625" defaultRowHeight="12" x14ac:dyDescent="0.25"/>
  <cols>
    <col min="1" max="1" width="2.36328125" style="1" bestFit="1" customWidth="1"/>
    <col min="2" max="2" width="53.7265625" style="1" customWidth="1"/>
    <col min="3" max="3" width="9.6328125" style="1" bestFit="1" customWidth="1"/>
    <col min="4" max="4" width="10.26953125" style="48" bestFit="1" customWidth="1"/>
    <col min="5" max="16384" width="8.7265625" style="1"/>
  </cols>
  <sheetData>
    <row r="1" spans="1:4" x14ac:dyDescent="0.25">
      <c r="A1" s="171" t="s">
        <v>267</v>
      </c>
      <c r="B1" s="171"/>
      <c r="C1" s="171"/>
      <c r="D1" s="171"/>
    </row>
    <row r="2" spans="1:4" x14ac:dyDescent="0.25">
      <c r="A2" s="59"/>
      <c r="B2" s="59"/>
      <c r="C2" s="59"/>
      <c r="D2" s="59"/>
    </row>
    <row r="3" spans="1:4" x14ac:dyDescent="0.25">
      <c r="A3" s="144"/>
      <c r="B3" s="143" t="s">
        <v>268</v>
      </c>
      <c r="C3" s="172" t="s">
        <v>395</v>
      </c>
      <c r="D3" s="173"/>
    </row>
    <row r="4" spans="1:4" x14ac:dyDescent="0.25">
      <c r="A4" s="147"/>
      <c r="B4" s="145"/>
      <c r="C4" s="146" t="s">
        <v>269</v>
      </c>
      <c r="D4" s="146" t="s">
        <v>270</v>
      </c>
    </row>
    <row r="5" spans="1:4" x14ac:dyDescent="0.25">
      <c r="A5" s="155" t="s">
        <v>271</v>
      </c>
      <c r="B5" s="156" t="s">
        <v>272</v>
      </c>
      <c r="C5" s="60"/>
      <c r="D5" s="60"/>
    </row>
    <row r="6" spans="1:4" x14ac:dyDescent="0.25">
      <c r="A6" s="63"/>
      <c r="B6" s="1" t="s">
        <v>273</v>
      </c>
      <c r="C6" s="178">
        <f>$C7+$C8+$C13+$C18+$C19+$C20</f>
        <v>120219600</v>
      </c>
      <c r="D6" s="178"/>
    </row>
    <row r="7" spans="1:4" x14ac:dyDescent="0.25">
      <c r="A7" s="63"/>
      <c r="B7" s="1" t="s">
        <v>274</v>
      </c>
      <c r="C7" s="178">
        <v>79981000</v>
      </c>
      <c r="D7" s="180"/>
    </row>
    <row r="8" spans="1:4" x14ac:dyDescent="0.25">
      <c r="A8" s="63"/>
      <c r="B8" s="1" t="s">
        <v>275</v>
      </c>
      <c r="C8" s="178"/>
      <c r="D8" s="178"/>
    </row>
    <row r="9" spans="1:4" x14ac:dyDescent="0.25">
      <c r="A9" s="63"/>
      <c r="B9" s="1" t="s">
        <v>276</v>
      </c>
      <c r="C9" s="179"/>
      <c r="D9" s="180"/>
    </row>
    <row r="10" spans="1:4" x14ac:dyDescent="0.25">
      <c r="A10" s="63"/>
      <c r="B10" s="1" t="s">
        <v>277</v>
      </c>
      <c r="C10" s="179"/>
      <c r="D10" s="180"/>
    </row>
    <row r="11" spans="1:4" x14ac:dyDescent="0.25">
      <c r="A11" s="63"/>
      <c r="B11" s="1" t="s">
        <v>278</v>
      </c>
      <c r="C11" s="179"/>
      <c r="D11" s="180"/>
    </row>
    <row r="12" spans="1:4" x14ac:dyDescent="0.25">
      <c r="A12" s="63"/>
      <c r="B12" s="1" t="s">
        <v>279</v>
      </c>
      <c r="C12" s="179"/>
      <c r="D12" s="180"/>
    </row>
    <row r="13" spans="1:4" x14ac:dyDescent="0.25">
      <c r="A13" s="63"/>
      <c r="B13" s="1" t="s">
        <v>280</v>
      </c>
      <c r="C13" s="178">
        <f t="shared" ref="C13:D13" si="0">C14+C15+C16+C17</f>
        <v>20310900</v>
      </c>
      <c r="D13" s="178"/>
    </row>
    <row r="14" spans="1:4" x14ac:dyDescent="0.25">
      <c r="A14" s="63"/>
      <c r="B14" s="1" t="s">
        <v>281</v>
      </c>
      <c r="C14" s="179">
        <f>83356100-C7+8236000</f>
        <v>11611100</v>
      </c>
      <c r="D14" s="180"/>
    </row>
    <row r="15" spans="1:4" x14ac:dyDescent="0.25">
      <c r="A15" s="63"/>
      <c r="B15" s="1" t="s">
        <v>282</v>
      </c>
      <c r="C15" s="179">
        <v>7239000</v>
      </c>
      <c r="D15" s="180"/>
    </row>
    <row r="16" spans="1:4" x14ac:dyDescent="0.25">
      <c r="A16" s="63"/>
      <c r="B16" s="1" t="s">
        <v>283</v>
      </c>
      <c r="C16" s="179">
        <f>86800+374000</f>
        <v>460800</v>
      </c>
      <c r="D16" s="180"/>
    </row>
    <row r="17" spans="1:4" x14ac:dyDescent="0.25">
      <c r="A17" s="63"/>
      <c r="B17" s="1" t="s">
        <v>284</v>
      </c>
      <c r="C17" s="179">
        <v>1000000</v>
      </c>
      <c r="D17" s="180"/>
    </row>
    <row r="18" spans="1:4" x14ac:dyDescent="0.25">
      <c r="A18" s="63"/>
      <c r="B18" s="1" t="s">
        <v>285</v>
      </c>
      <c r="C18" s="178">
        <v>100000</v>
      </c>
      <c r="D18" s="180"/>
    </row>
    <row r="19" spans="1:4" x14ac:dyDescent="0.25">
      <c r="A19" s="63"/>
      <c r="B19" s="1" t="s">
        <v>286</v>
      </c>
      <c r="C19" s="178"/>
      <c r="D19" s="180"/>
    </row>
    <row r="20" spans="1:4" x14ac:dyDescent="0.25">
      <c r="A20" s="63"/>
      <c r="B20" s="1" t="s">
        <v>287</v>
      </c>
      <c r="C20" s="178">
        <v>19827700</v>
      </c>
      <c r="D20" s="180"/>
    </row>
    <row r="21" spans="1:4" x14ac:dyDescent="0.25">
      <c r="A21" s="63"/>
      <c r="B21" s="157" t="s">
        <v>288</v>
      </c>
      <c r="C21" s="178">
        <v>0</v>
      </c>
      <c r="D21" s="181"/>
    </row>
    <row r="22" spans="1:4" x14ac:dyDescent="0.25">
      <c r="A22" s="63"/>
      <c r="B22" s="1" t="s">
        <v>289</v>
      </c>
      <c r="C22" s="178">
        <v>0</v>
      </c>
      <c r="D22" s="180"/>
    </row>
    <row r="23" spans="1:4" x14ac:dyDescent="0.25">
      <c r="A23" s="63"/>
      <c r="B23" s="1" t="s">
        <v>290</v>
      </c>
      <c r="C23" s="178">
        <v>0</v>
      </c>
      <c r="D23" s="180"/>
    </row>
    <row r="24" spans="1:4" x14ac:dyDescent="0.25">
      <c r="A24" s="63"/>
      <c r="B24" s="1" t="s">
        <v>291</v>
      </c>
      <c r="C24" s="178">
        <f t="shared" ref="C24:D24" si="1">C25+C26</f>
        <v>2809600</v>
      </c>
      <c r="D24" s="178"/>
    </row>
    <row r="25" spans="1:4" x14ac:dyDescent="0.25">
      <c r="A25" s="63"/>
      <c r="B25" s="1" t="s">
        <v>292</v>
      </c>
      <c r="C25" s="179"/>
      <c r="D25" s="180"/>
    </row>
    <row r="26" spans="1:4" x14ac:dyDescent="0.25">
      <c r="A26" s="63"/>
      <c r="B26" s="1" t="s">
        <v>293</v>
      </c>
      <c r="C26" s="179">
        <f>1152800+1656800</f>
        <v>2809600</v>
      </c>
      <c r="D26" s="180"/>
    </row>
    <row r="27" spans="1:4" x14ac:dyDescent="0.25">
      <c r="A27" s="63"/>
      <c r="B27" s="154" t="s">
        <v>294</v>
      </c>
      <c r="C27" s="182"/>
      <c r="D27" s="178">
        <f>$C6+$C21+$C22+$C23+$C24</f>
        <v>123029200</v>
      </c>
    </row>
    <row r="28" spans="1:4" x14ac:dyDescent="0.25">
      <c r="A28" s="62" t="s">
        <v>295</v>
      </c>
      <c r="B28" s="158" t="s">
        <v>296</v>
      </c>
      <c r="C28" s="183"/>
      <c r="D28" s="183"/>
    </row>
    <row r="29" spans="1:4" x14ac:dyDescent="0.25">
      <c r="A29" s="63"/>
      <c r="B29" s="1" t="s">
        <v>297</v>
      </c>
      <c r="C29" s="178">
        <f>80224+1710507+267450</f>
        <v>2058181</v>
      </c>
      <c r="D29" s="180"/>
    </row>
    <row r="30" spans="1:4" x14ac:dyDescent="0.25">
      <c r="A30" s="63"/>
      <c r="B30" s="1" t="s">
        <v>298</v>
      </c>
      <c r="C30" s="178">
        <f t="shared" ref="C30:D30" si="2">C31+C32+C33+C34</f>
        <v>30641163</v>
      </c>
      <c r="D30" s="178"/>
    </row>
    <row r="31" spans="1:4" x14ac:dyDescent="0.25">
      <c r="A31" s="63"/>
      <c r="B31" s="1" t="s">
        <v>299</v>
      </c>
      <c r="C31" s="179">
        <f>5305500+6792500+303000+1489580-C34</f>
        <v>13440580</v>
      </c>
      <c r="D31" s="180"/>
    </row>
    <row r="32" spans="1:4" x14ac:dyDescent="0.25">
      <c r="A32" s="63"/>
      <c r="B32" s="1" t="s">
        <v>300</v>
      </c>
      <c r="C32" s="179">
        <f>663500+16087083-C33</f>
        <v>16284483</v>
      </c>
      <c r="D32" s="180"/>
    </row>
    <row r="33" spans="1:4" x14ac:dyDescent="0.25">
      <c r="A33" s="63"/>
      <c r="B33" s="1" t="s">
        <v>301</v>
      </c>
      <c r="C33" s="179">
        <v>466100</v>
      </c>
      <c r="D33" s="180"/>
    </row>
    <row r="34" spans="1:4" x14ac:dyDescent="0.25">
      <c r="A34" s="63"/>
      <c r="B34" s="1" t="s">
        <v>302</v>
      </c>
      <c r="C34" s="179">
        <v>450000</v>
      </c>
      <c r="D34" s="180"/>
    </row>
    <row r="35" spans="1:4" x14ac:dyDescent="0.25">
      <c r="A35" s="63"/>
      <c r="B35" s="1" t="s">
        <v>303</v>
      </c>
      <c r="C35" s="178">
        <v>3268987</v>
      </c>
      <c r="D35" s="180"/>
    </row>
    <row r="36" spans="1:4" x14ac:dyDescent="0.25">
      <c r="A36" s="63"/>
      <c r="B36" s="1" t="s">
        <v>304</v>
      </c>
      <c r="C36" s="178">
        <f t="shared" ref="C36:D36" si="3">C37+C38+C39+C40+C41</f>
        <v>76710988</v>
      </c>
      <c r="D36" s="178"/>
    </row>
    <row r="37" spans="1:4" x14ac:dyDescent="0.25">
      <c r="A37" s="63"/>
      <c r="B37" s="1" t="s">
        <v>305</v>
      </c>
      <c r="C37" s="179">
        <f>76710988-C38-C41</f>
        <v>50379458.600000001</v>
      </c>
      <c r="D37" s="180"/>
    </row>
    <row r="38" spans="1:4" x14ac:dyDescent="0.25">
      <c r="A38" s="63"/>
      <c r="B38" s="1" t="s">
        <v>306</v>
      </c>
      <c r="C38" s="179">
        <f>76710988*30%</f>
        <v>23013296.399999999</v>
      </c>
      <c r="D38" s="180"/>
    </row>
    <row r="39" spans="1:4" x14ac:dyDescent="0.25">
      <c r="A39" s="63"/>
      <c r="B39" s="1" t="s">
        <v>307</v>
      </c>
      <c r="C39" s="179">
        <v>0</v>
      </c>
      <c r="D39" s="180"/>
    </row>
    <row r="40" spans="1:4" x14ac:dyDescent="0.25">
      <c r="A40" s="63"/>
      <c r="B40" s="1" t="s">
        <v>308</v>
      </c>
      <c r="C40" s="179">
        <v>0</v>
      </c>
      <c r="D40" s="180"/>
    </row>
    <row r="41" spans="1:4" x14ac:dyDescent="0.25">
      <c r="A41" s="63"/>
      <c r="B41" s="1" t="s">
        <v>309</v>
      </c>
      <c r="C41" s="179">
        <v>3318233</v>
      </c>
      <c r="D41" s="180"/>
    </row>
    <row r="42" spans="1:4" x14ac:dyDescent="0.25">
      <c r="A42" s="63"/>
      <c r="B42" s="1" t="s">
        <v>310</v>
      </c>
      <c r="C42" s="178">
        <f t="shared" ref="C42:D42" si="4">C43+C44+C45+C46</f>
        <v>5928900</v>
      </c>
      <c r="D42" s="178"/>
    </row>
    <row r="43" spans="1:4" x14ac:dyDescent="0.25">
      <c r="A43" s="63"/>
      <c r="B43" s="1" t="s">
        <v>311</v>
      </c>
      <c r="C43" s="179">
        <v>213900</v>
      </c>
      <c r="D43" s="180"/>
    </row>
    <row r="44" spans="1:4" x14ac:dyDescent="0.25">
      <c r="A44" s="63"/>
      <c r="B44" s="1" t="s">
        <v>312</v>
      </c>
      <c r="C44" s="179">
        <v>5715000</v>
      </c>
      <c r="D44" s="180"/>
    </row>
    <row r="45" spans="1:4" x14ac:dyDescent="0.25">
      <c r="A45" s="63"/>
      <c r="B45" s="1" t="s">
        <v>313</v>
      </c>
      <c r="C45" s="179">
        <v>0</v>
      </c>
      <c r="D45" s="180"/>
    </row>
    <row r="46" spans="1:4" x14ac:dyDescent="0.25">
      <c r="A46" s="63"/>
      <c r="B46" s="157" t="s">
        <v>314</v>
      </c>
      <c r="C46" s="179">
        <v>0</v>
      </c>
      <c r="D46" s="181"/>
    </row>
    <row r="47" spans="1:4" x14ac:dyDescent="0.25">
      <c r="A47" s="63"/>
      <c r="B47" s="157" t="s">
        <v>315</v>
      </c>
      <c r="C47" s="178">
        <v>0</v>
      </c>
      <c r="D47" s="181"/>
    </row>
    <row r="48" spans="1:4" x14ac:dyDescent="0.25">
      <c r="A48" s="63"/>
      <c r="B48" s="1" t="s">
        <v>316</v>
      </c>
      <c r="C48" s="178">
        <v>0</v>
      </c>
      <c r="D48" s="180"/>
    </row>
    <row r="49" spans="1:4" x14ac:dyDescent="0.25">
      <c r="A49" s="63"/>
      <c r="B49" s="1" t="s">
        <v>317</v>
      </c>
      <c r="C49" s="178">
        <v>250000</v>
      </c>
      <c r="D49" s="180"/>
    </row>
    <row r="50" spans="1:4" x14ac:dyDescent="0.25">
      <c r="A50" s="63"/>
      <c r="B50" s="1" t="s">
        <v>318</v>
      </c>
      <c r="C50" s="178">
        <f>SUM(C51:C52)</f>
        <v>260100</v>
      </c>
      <c r="D50" s="178"/>
    </row>
    <row r="51" spans="1:4" x14ac:dyDescent="0.25">
      <c r="A51" s="63"/>
      <c r="B51" s="1" t="s">
        <v>319</v>
      </c>
      <c r="C51" s="179">
        <v>123000</v>
      </c>
      <c r="D51" s="180"/>
    </row>
    <row r="52" spans="1:4" x14ac:dyDescent="0.25">
      <c r="A52" s="63"/>
      <c r="B52" s="1" t="s">
        <v>320</v>
      </c>
      <c r="C52" s="179">
        <f>260100-C51</f>
        <v>137100</v>
      </c>
      <c r="D52" s="180"/>
    </row>
    <row r="53" spans="1:4" x14ac:dyDescent="0.25">
      <c r="A53" s="63"/>
      <c r="B53" s="154" t="s">
        <v>321</v>
      </c>
      <c r="C53" s="182"/>
      <c r="D53" s="178">
        <f>$C29+$C30+$C35+$C36+$C42+$C47+$C48+$C49+$C50</f>
        <v>119118319</v>
      </c>
    </row>
    <row r="54" spans="1:4" x14ac:dyDescent="0.25">
      <c r="A54" s="63"/>
      <c r="B54" s="154" t="s">
        <v>322</v>
      </c>
      <c r="C54" s="182"/>
      <c r="D54" s="178">
        <f t="shared" ref="D54" si="5">D27-D53</f>
        <v>3910881</v>
      </c>
    </row>
    <row r="55" spans="1:4" x14ac:dyDescent="0.25">
      <c r="A55" s="62" t="s">
        <v>323</v>
      </c>
      <c r="B55" s="158" t="s">
        <v>324</v>
      </c>
      <c r="C55" s="183"/>
      <c r="D55" s="183"/>
    </row>
    <row r="56" spans="1:4" ht="24" x14ac:dyDescent="0.25">
      <c r="A56" s="63"/>
      <c r="B56" s="157" t="s">
        <v>325</v>
      </c>
      <c r="C56" s="181"/>
      <c r="D56" s="181"/>
    </row>
    <row r="57" spans="1:4" x14ac:dyDescent="0.25">
      <c r="A57" s="63"/>
      <c r="B57" s="157" t="s">
        <v>326</v>
      </c>
      <c r="C57" s="178">
        <f t="shared" ref="C57:D57" si="6">C58+C59+C60+C61</f>
        <v>50</v>
      </c>
      <c r="D57" s="178"/>
    </row>
    <row r="58" spans="1:4" ht="24" x14ac:dyDescent="0.25">
      <c r="A58" s="63"/>
      <c r="B58" s="157" t="s">
        <v>327</v>
      </c>
      <c r="C58" s="179">
        <v>0</v>
      </c>
      <c r="D58" s="181"/>
    </row>
    <row r="59" spans="1:4" x14ac:dyDescent="0.25">
      <c r="A59" s="63"/>
      <c r="B59" s="157" t="s">
        <v>328</v>
      </c>
      <c r="C59" s="179">
        <v>0</v>
      </c>
      <c r="D59" s="181"/>
    </row>
    <row r="60" spans="1:4" x14ac:dyDescent="0.25">
      <c r="A60" s="63"/>
      <c r="B60" s="157" t="s">
        <v>329</v>
      </c>
      <c r="C60" s="179">
        <v>0</v>
      </c>
      <c r="D60" s="181"/>
    </row>
    <row r="61" spans="1:4" ht="24" x14ac:dyDescent="0.25">
      <c r="A61" s="63"/>
      <c r="B61" s="157" t="s">
        <v>330</v>
      </c>
      <c r="C61" s="179">
        <v>50</v>
      </c>
      <c r="D61" s="181"/>
    </row>
    <row r="62" spans="1:4" x14ac:dyDescent="0.25">
      <c r="A62" s="63"/>
      <c r="B62" s="157" t="s">
        <v>331</v>
      </c>
      <c r="C62" s="178">
        <f t="shared" ref="C62:D62" si="7">C63+C64+C65</f>
        <v>78200</v>
      </c>
      <c r="D62" s="178"/>
    </row>
    <row r="63" spans="1:4" x14ac:dyDescent="0.25">
      <c r="A63" s="63"/>
      <c r="B63" s="157" t="s">
        <v>332</v>
      </c>
      <c r="C63" s="179">
        <v>78200</v>
      </c>
      <c r="D63" s="181"/>
    </row>
    <row r="64" spans="1:4" x14ac:dyDescent="0.25">
      <c r="A64" s="63"/>
      <c r="B64" s="157" t="s">
        <v>333</v>
      </c>
      <c r="C64" s="179">
        <v>0</v>
      </c>
      <c r="D64" s="181"/>
    </row>
    <row r="65" spans="1:4" x14ac:dyDescent="0.25">
      <c r="A65" s="63"/>
      <c r="B65" s="157" t="s">
        <v>334</v>
      </c>
      <c r="C65" s="179">
        <v>0</v>
      </c>
      <c r="D65" s="181"/>
    </row>
    <row r="66" spans="1:4" x14ac:dyDescent="0.25">
      <c r="A66" s="63"/>
      <c r="B66" s="157" t="s">
        <v>335</v>
      </c>
      <c r="C66" s="178">
        <v>0</v>
      </c>
      <c r="D66" s="181"/>
    </row>
    <row r="67" spans="1:4" x14ac:dyDescent="0.25">
      <c r="A67" s="63"/>
      <c r="B67" s="159" t="s">
        <v>336</v>
      </c>
      <c r="C67" s="184"/>
      <c r="D67" s="178">
        <f t="shared" ref="D67" si="8">C56+C57-C62-C66</f>
        <v>-78150</v>
      </c>
    </row>
    <row r="68" spans="1:4" x14ac:dyDescent="0.25">
      <c r="A68" s="62" t="s">
        <v>337</v>
      </c>
      <c r="B68" s="160" t="s">
        <v>338</v>
      </c>
      <c r="C68" s="185"/>
      <c r="D68" s="185"/>
    </row>
    <row r="69" spans="1:4" x14ac:dyDescent="0.25">
      <c r="A69" s="63"/>
      <c r="B69" s="157" t="s">
        <v>339</v>
      </c>
      <c r="C69" s="178">
        <f t="shared" ref="C69:D69" si="9">C70+C71+C72</f>
        <v>0</v>
      </c>
      <c r="D69" s="178"/>
    </row>
    <row r="70" spans="1:4" x14ac:dyDescent="0.25">
      <c r="A70" s="63"/>
      <c r="B70" s="157" t="s">
        <v>340</v>
      </c>
      <c r="C70" s="179">
        <v>0</v>
      </c>
      <c r="D70" s="181"/>
    </row>
    <row r="71" spans="1:4" x14ac:dyDescent="0.25">
      <c r="A71" s="63"/>
      <c r="B71" s="157" t="s">
        <v>341</v>
      </c>
      <c r="C71" s="179">
        <v>0</v>
      </c>
      <c r="D71" s="181"/>
    </row>
    <row r="72" spans="1:4" x14ac:dyDescent="0.25">
      <c r="A72" s="63"/>
      <c r="B72" s="157" t="s">
        <v>342</v>
      </c>
      <c r="C72" s="179">
        <v>0</v>
      </c>
      <c r="D72" s="181"/>
    </row>
    <row r="73" spans="1:4" x14ac:dyDescent="0.25">
      <c r="A73" s="63"/>
      <c r="B73" s="157" t="s">
        <v>343</v>
      </c>
      <c r="C73" s="178">
        <f t="shared" ref="C73:D73" si="10">C74+C75+C76</f>
        <v>0</v>
      </c>
      <c r="D73" s="178"/>
    </row>
    <row r="74" spans="1:4" x14ac:dyDescent="0.25">
      <c r="A74" s="63"/>
      <c r="B74" s="157" t="s">
        <v>340</v>
      </c>
      <c r="C74" s="179">
        <v>0</v>
      </c>
      <c r="D74" s="181"/>
    </row>
    <row r="75" spans="1:4" x14ac:dyDescent="0.25">
      <c r="A75" s="63"/>
      <c r="B75" s="157" t="s">
        <v>341</v>
      </c>
      <c r="C75" s="179">
        <v>0</v>
      </c>
      <c r="D75" s="181"/>
    </row>
    <row r="76" spans="1:4" x14ac:dyDescent="0.25">
      <c r="A76" s="63"/>
      <c r="B76" s="157" t="s">
        <v>342</v>
      </c>
      <c r="C76" s="179">
        <v>0</v>
      </c>
      <c r="D76" s="181"/>
    </row>
    <row r="77" spans="1:4" x14ac:dyDescent="0.25">
      <c r="A77" s="63"/>
      <c r="B77" s="159" t="s">
        <v>344</v>
      </c>
      <c r="C77" s="184"/>
      <c r="D77" s="178">
        <f t="shared" ref="D77" si="11">C69-C73</f>
        <v>0</v>
      </c>
    </row>
    <row r="78" spans="1:4" x14ac:dyDescent="0.25">
      <c r="A78" s="62" t="s">
        <v>345</v>
      </c>
      <c r="B78" s="160" t="s">
        <v>346</v>
      </c>
      <c r="C78" s="185"/>
      <c r="D78" s="185"/>
    </row>
    <row r="79" spans="1:4" ht="24" x14ac:dyDescent="0.25">
      <c r="A79" s="63"/>
      <c r="B79" s="157" t="s">
        <v>347</v>
      </c>
      <c r="C79" s="178">
        <v>0</v>
      </c>
      <c r="D79" s="181"/>
    </row>
    <row r="80" spans="1:4" ht="24" x14ac:dyDescent="0.25">
      <c r="A80" s="63"/>
      <c r="B80" s="157" t="s">
        <v>348</v>
      </c>
      <c r="C80" s="178">
        <v>0</v>
      </c>
      <c r="D80" s="181"/>
    </row>
    <row r="81" spans="1:4" x14ac:dyDescent="0.25">
      <c r="A81" s="63"/>
      <c r="B81" s="159" t="s">
        <v>349</v>
      </c>
      <c r="C81" s="178"/>
      <c r="D81" s="178">
        <f>C79-C80</f>
        <v>0</v>
      </c>
    </row>
    <row r="82" spans="1:4" x14ac:dyDescent="0.25">
      <c r="A82" s="62" t="s">
        <v>350</v>
      </c>
      <c r="C82" s="178"/>
      <c r="D82" s="178">
        <f t="shared" ref="D82" si="12">D54+D67+D77+D81</f>
        <v>3832731</v>
      </c>
    </row>
    <row r="83" spans="1:4" x14ac:dyDescent="0.25">
      <c r="A83" s="63" t="s">
        <v>351</v>
      </c>
      <c r="C83" s="179">
        <v>4675731</v>
      </c>
      <c r="D83" s="180"/>
    </row>
    <row r="84" spans="1:4" x14ac:dyDescent="0.25">
      <c r="A84" s="63"/>
      <c r="B84" s="154" t="s">
        <v>352</v>
      </c>
      <c r="C84" s="182"/>
      <c r="D84" s="178">
        <f t="shared" ref="D84" si="13">D82-C83</f>
        <v>-843000</v>
      </c>
    </row>
    <row r="85" spans="1:4" x14ac:dyDescent="0.25">
      <c r="A85" s="174" t="s">
        <v>386</v>
      </c>
      <c r="B85" s="175"/>
      <c r="C85" s="179">
        <v>843000</v>
      </c>
      <c r="D85" s="179"/>
    </row>
    <row r="86" spans="1:4" x14ac:dyDescent="0.25">
      <c r="A86" s="176" t="s">
        <v>387</v>
      </c>
      <c r="B86" s="177"/>
      <c r="C86" s="180"/>
      <c r="D86" s="178">
        <f>D84+C85</f>
        <v>0</v>
      </c>
    </row>
    <row r="87" spans="1:4" x14ac:dyDescent="0.25">
      <c r="C87" s="58"/>
      <c r="D87" s="58"/>
    </row>
    <row r="88" spans="1:4" x14ac:dyDescent="0.25">
      <c r="C88" s="58"/>
      <c r="D88" s="58"/>
    </row>
    <row r="89" spans="1:4" x14ac:dyDescent="0.25">
      <c r="C89" s="58"/>
      <c r="D89" s="58"/>
    </row>
    <row r="90" spans="1:4" x14ac:dyDescent="0.25">
      <c r="C90" s="58"/>
      <c r="D90" s="58"/>
    </row>
    <row r="91" spans="1:4" x14ac:dyDescent="0.25">
      <c r="C91" s="58"/>
      <c r="D91" s="58"/>
    </row>
    <row r="92" spans="1:4" x14ac:dyDescent="0.25">
      <c r="C92" s="58"/>
      <c r="D92" s="58"/>
    </row>
    <row r="93" spans="1:4" x14ac:dyDescent="0.25">
      <c r="C93" s="58"/>
      <c r="D93" s="58"/>
    </row>
    <row r="94" spans="1:4" x14ac:dyDescent="0.25">
      <c r="C94" s="58"/>
      <c r="D94" s="58"/>
    </row>
    <row r="95" spans="1:4" x14ac:dyDescent="0.25">
      <c r="C95" s="58"/>
      <c r="D95" s="58"/>
    </row>
    <row r="96" spans="1:4" x14ac:dyDescent="0.25">
      <c r="C96" s="58"/>
      <c r="D96" s="58"/>
    </row>
    <row r="97" spans="3:4" x14ac:dyDescent="0.25">
      <c r="C97" s="58"/>
      <c r="D97" s="58"/>
    </row>
    <row r="98" spans="3:4" x14ac:dyDescent="0.25">
      <c r="C98" s="58"/>
      <c r="D98" s="58"/>
    </row>
    <row r="99" spans="3:4" x14ac:dyDescent="0.25">
      <c r="C99" s="58"/>
      <c r="D99" s="58"/>
    </row>
    <row r="100" spans="3:4" x14ac:dyDescent="0.25">
      <c r="C100" s="61"/>
      <c r="D100" s="58"/>
    </row>
    <row r="101" spans="3:4" x14ac:dyDescent="0.25">
      <c r="C101" s="61"/>
      <c r="D101" s="58"/>
    </row>
    <row r="102" spans="3:4" x14ac:dyDescent="0.25">
      <c r="C102" s="61"/>
      <c r="D102" s="58"/>
    </row>
    <row r="103" spans="3:4" x14ac:dyDescent="0.25">
      <c r="C103" s="61"/>
      <c r="D103" s="58"/>
    </row>
    <row r="104" spans="3:4" x14ac:dyDescent="0.25">
      <c r="C104" s="61"/>
      <c r="D104" s="58"/>
    </row>
    <row r="105" spans="3:4" x14ac:dyDescent="0.25">
      <c r="C105" s="61"/>
      <c r="D105" s="58"/>
    </row>
    <row r="106" spans="3:4" x14ac:dyDescent="0.25">
      <c r="C106" s="61"/>
      <c r="D106" s="58"/>
    </row>
    <row r="107" spans="3:4" x14ac:dyDescent="0.25">
      <c r="C107" s="61"/>
      <c r="D107" s="58"/>
    </row>
    <row r="108" spans="3:4" x14ac:dyDescent="0.25">
      <c r="C108" s="61"/>
      <c r="D108" s="58"/>
    </row>
    <row r="109" spans="3:4" x14ac:dyDescent="0.25">
      <c r="C109" s="61"/>
      <c r="D109" s="58"/>
    </row>
    <row r="110" spans="3:4" x14ac:dyDescent="0.25">
      <c r="C110" s="61"/>
      <c r="D110" s="58"/>
    </row>
    <row r="111" spans="3:4" x14ac:dyDescent="0.25">
      <c r="C111" s="61"/>
      <c r="D111" s="58"/>
    </row>
    <row r="112" spans="3:4" x14ac:dyDescent="0.25">
      <c r="C112" s="61"/>
      <c r="D112" s="58"/>
    </row>
    <row r="113" spans="3:4" x14ac:dyDescent="0.25">
      <c r="C113" s="61"/>
      <c r="D113" s="58"/>
    </row>
    <row r="114" spans="3:4" x14ac:dyDescent="0.25">
      <c r="C114" s="61"/>
      <c r="D114" s="58"/>
    </row>
    <row r="115" spans="3:4" x14ac:dyDescent="0.25">
      <c r="C115" s="61"/>
      <c r="D115" s="58"/>
    </row>
    <row r="116" spans="3:4" x14ac:dyDescent="0.25">
      <c r="C116" s="61"/>
      <c r="D116" s="58"/>
    </row>
    <row r="117" spans="3:4" x14ac:dyDescent="0.25">
      <c r="C117" s="61"/>
      <c r="D117" s="58"/>
    </row>
  </sheetData>
  <mergeCells count="4">
    <mergeCell ref="A1:D1"/>
    <mergeCell ref="C3:D3"/>
    <mergeCell ref="A85:B85"/>
    <mergeCell ref="A86:B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BE 26</vt:lpstr>
      <vt:lpstr>BI 26</vt:lpstr>
      <vt:lpstr>BE 26-28</vt:lpstr>
      <vt:lpstr>BI 26-28</vt:lpstr>
      <vt:lpstr>BIL.COFI</vt:lpstr>
      <vt:lpstr>Missioni e programmi</vt:lpstr>
      <vt:lpstr>DPCM 22.9.14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rosangela.cattaneo</dc:creator>
  <cp:lastModifiedBy>Rosangela CATTANEO</cp:lastModifiedBy>
  <dcterms:created xsi:type="dcterms:W3CDTF">2021-05-10T09:17:01Z</dcterms:created>
  <dcterms:modified xsi:type="dcterms:W3CDTF">2026-01-09T17:18:23Z</dcterms:modified>
</cp:coreProperties>
</file>